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F1183348-935F-4A68-889B-E143C88F396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от 5-ти старт" sheetId="4" r:id="rId1"/>
    <sheet name="от 5-ти итоговый" sheetId="5" r:id="rId2"/>
    <sheet name="от 5-ти промеж" sheetId="3" r:id="rId3"/>
    <sheet name="от 5-ти старт (2)" sheetId="6" r:id="rId4"/>
    <sheet name="итоговый" sheetId="7" r:id="rId5"/>
    <sheet name="от 5-ти промеж (2)" sheetId="8" r:id="rId6"/>
    <sheet name="Лист1" sheetId="9" r:id="rId7"/>
    <sheet name="от 5-ти старт (3)" sheetId="10" r:id="rId8"/>
    <sheet name="от 5-ти промеж." sheetId="11" r:id="rId9"/>
    <sheet name="от 5-ти итог" sheetId="12" r:id="rId10"/>
    <sheet name="от 5-ти старт (4)" sheetId="13" r:id="rId11"/>
    <sheet name="от 5-ти итог (2)" sheetId="14" r:id="rId12"/>
    <sheet name="от 5-ти промеж (3)" sheetId="15" r:id="rId13"/>
    <sheet name="от 5-ти старт (5)" sheetId="16" r:id="rId14"/>
    <sheet name="от 5-ти промежуток" sheetId="17" r:id="rId15"/>
    <sheet name="от 5-ти итог (3)" sheetId="18" r:id="rId16"/>
  </sheets>
  <definedNames>
    <definedName name="_xlnm._FilterDatabase" localSheetId="1" hidden="1">'от 5-ти итоговый'!$V$1:$V$45</definedName>
    <definedName name="_xlnm._FilterDatabase" localSheetId="2" hidden="1">'от 5-ти промеж'!$V$2:$V$48</definedName>
    <definedName name="_xlnm._FilterDatabase" localSheetId="0" hidden="1">'от 5-ти старт'!$N$1:$N$49</definedName>
    <definedName name="_xlnm._FilterDatabase" localSheetId="7" hidden="1">'от 5-ти старт (3)'!$I$2:$I$48</definedName>
    <definedName name="_xlnm._FilterDatabase" localSheetId="13" hidden="1">'от 5-ти старт (5)'!$K$1:$K$53</definedName>
  </definedNames>
  <calcPr calcId="191029"/>
</workbook>
</file>

<file path=xl/calcChain.xml><?xml version="1.0" encoding="utf-8"?>
<calcChain xmlns="http://schemas.openxmlformats.org/spreadsheetml/2006/main">
  <c r="G9" i="10" l="1"/>
  <c r="AL45" i="18"/>
  <c r="K42" i="18"/>
  <c r="L42" i="18" s="1"/>
  <c r="AI40" i="18"/>
  <c r="AA40" i="18"/>
  <c r="R40" i="18"/>
  <c r="K40" i="18"/>
  <c r="AI38" i="18"/>
  <c r="AJ38" i="18" s="1"/>
  <c r="AH38" i="18"/>
  <c r="AA38" i="18"/>
  <c r="AB38" i="18" s="1"/>
  <c r="Z38" i="18"/>
  <c r="R38" i="18"/>
  <c r="S38" i="18" s="1"/>
  <c r="Q38" i="18"/>
  <c r="L38" i="18"/>
  <c r="K38" i="18"/>
  <c r="J38" i="18"/>
  <c r="AK38" i="18" s="1"/>
  <c r="AL38" i="18" s="1"/>
  <c r="AM38" i="18" s="1"/>
  <c r="AI37" i="18"/>
  <c r="AJ37" i="18" s="1"/>
  <c r="AH37" i="18"/>
  <c r="AA37" i="18"/>
  <c r="AB37" i="18" s="1"/>
  <c r="Z37" i="18"/>
  <c r="S37" i="18"/>
  <c r="R37" i="18"/>
  <c r="Q37" i="18"/>
  <c r="K37" i="18"/>
  <c r="L37" i="18" s="1"/>
  <c r="J37" i="18"/>
  <c r="AK37" i="18" s="1"/>
  <c r="AL37" i="18" s="1"/>
  <c r="AM37" i="18" s="1"/>
  <c r="AI36" i="18"/>
  <c r="AJ36" i="18" s="1"/>
  <c r="AH36" i="18"/>
  <c r="AB36" i="18"/>
  <c r="AA36" i="18"/>
  <c r="Z36" i="18"/>
  <c r="R36" i="18"/>
  <c r="S36" i="18" s="1"/>
  <c r="Q36" i="18"/>
  <c r="K36" i="18"/>
  <c r="L36" i="18" s="1"/>
  <c r="J36" i="18"/>
  <c r="AK36" i="18" s="1"/>
  <c r="AL36" i="18" s="1"/>
  <c r="AM36" i="18" s="1"/>
  <c r="AJ35" i="18"/>
  <c r="AI35" i="18"/>
  <c r="AH35" i="18"/>
  <c r="AB35" i="18"/>
  <c r="AA35" i="18"/>
  <c r="Z35" i="18"/>
  <c r="R35" i="18"/>
  <c r="S35" i="18" s="1"/>
  <c r="Q35" i="18"/>
  <c r="AK35" i="18" s="1"/>
  <c r="AL35" i="18" s="1"/>
  <c r="AM35" i="18" s="1"/>
  <c r="K35" i="18"/>
  <c r="L35" i="18" s="1"/>
  <c r="J35" i="18"/>
  <c r="AJ34" i="18"/>
  <c r="AI34" i="18"/>
  <c r="AH34" i="18"/>
  <c r="AA34" i="18"/>
  <c r="AB34" i="18" s="1"/>
  <c r="Z34" i="18"/>
  <c r="R34" i="18"/>
  <c r="S34" i="18" s="1"/>
  <c r="Q34" i="18"/>
  <c r="L34" i="18"/>
  <c r="K34" i="18"/>
  <c r="J34" i="18"/>
  <c r="AI33" i="18"/>
  <c r="AJ33" i="18" s="1"/>
  <c r="AH33" i="18"/>
  <c r="AA33" i="18"/>
  <c r="AB33" i="18" s="1"/>
  <c r="Z33" i="18"/>
  <c r="S33" i="18"/>
  <c r="R33" i="18"/>
  <c r="Q33" i="18"/>
  <c r="K33" i="18"/>
  <c r="L33" i="18" s="1"/>
  <c r="J33" i="18"/>
  <c r="AK32" i="18"/>
  <c r="AL32" i="18" s="1"/>
  <c r="AM32" i="18" s="1"/>
  <c r="AI32" i="18"/>
  <c r="AJ32" i="18" s="1"/>
  <c r="AH32" i="18"/>
  <c r="AB32" i="18"/>
  <c r="AA32" i="18"/>
  <c r="Z32" i="18"/>
  <c r="R32" i="18"/>
  <c r="S32" i="18" s="1"/>
  <c r="Q32" i="18"/>
  <c r="K32" i="18"/>
  <c r="L32" i="18" s="1"/>
  <c r="J32" i="18"/>
  <c r="AJ31" i="18"/>
  <c r="AI31" i="18"/>
  <c r="AH31" i="18"/>
  <c r="AA31" i="18"/>
  <c r="AB31" i="18" s="1"/>
  <c r="Z31" i="18"/>
  <c r="R31" i="18"/>
  <c r="S31" i="18" s="1"/>
  <c r="Q31" i="18"/>
  <c r="K31" i="18"/>
  <c r="L31" i="18" s="1"/>
  <c r="J31" i="18"/>
  <c r="AK31" i="18" s="1"/>
  <c r="AL31" i="18" s="1"/>
  <c r="AM31" i="18" s="1"/>
  <c r="AI30" i="18"/>
  <c r="AJ30" i="18" s="1"/>
  <c r="AH30" i="18"/>
  <c r="AA30" i="18"/>
  <c r="AB30" i="18" s="1"/>
  <c r="Z30" i="18"/>
  <c r="R30" i="18"/>
  <c r="S30" i="18" s="1"/>
  <c r="Q30" i="18"/>
  <c r="L30" i="18"/>
  <c r="K30" i="18"/>
  <c r="J30" i="18"/>
  <c r="AK30" i="18" s="1"/>
  <c r="AL30" i="18" s="1"/>
  <c r="AM30" i="18" s="1"/>
  <c r="AI29" i="18"/>
  <c r="AJ29" i="18" s="1"/>
  <c r="AH29" i="18"/>
  <c r="AA29" i="18"/>
  <c r="AB29" i="18" s="1"/>
  <c r="Z29" i="18"/>
  <c r="S29" i="18"/>
  <c r="R29" i="18"/>
  <c r="Q29" i="18"/>
  <c r="K29" i="18"/>
  <c r="L29" i="18" s="1"/>
  <c r="J29" i="18"/>
  <c r="AL28" i="18"/>
  <c r="AM28" i="18" s="1"/>
  <c r="AI28" i="18"/>
  <c r="AJ28" i="18" s="1"/>
  <c r="AH28" i="18"/>
  <c r="AB28" i="18"/>
  <c r="AA28" i="18"/>
  <c r="Z28" i="18"/>
  <c r="R28" i="18"/>
  <c r="S28" i="18" s="1"/>
  <c r="Q28" i="18"/>
  <c r="K28" i="18"/>
  <c r="L28" i="18" s="1"/>
  <c r="J28" i="18"/>
  <c r="AK28" i="18" s="1"/>
  <c r="AJ27" i="18"/>
  <c r="AI27" i="18"/>
  <c r="AH27" i="18"/>
  <c r="AB27" i="18"/>
  <c r="AA27" i="18"/>
  <c r="Z27" i="18"/>
  <c r="R27" i="18"/>
  <c r="S27" i="18" s="1"/>
  <c r="Q27" i="18"/>
  <c r="AK27" i="18" s="1"/>
  <c r="AL27" i="18" s="1"/>
  <c r="AM27" i="18" s="1"/>
  <c r="K27" i="18"/>
  <c r="L27" i="18" s="1"/>
  <c r="J27" i="18"/>
  <c r="AJ26" i="18"/>
  <c r="AI26" i="18"/>
  <c r="AH26" i="18"/>
  <c r="AA26" i="18"/>
  <c r="AB26" i="18" s="1"/>
  <c r="Z26" i="18"/>
  <c r="R26" i="18"/>
  <c r="S26" i="18" s="1"/>
  <c r="Q26" i="18"/>
  <c r="L26" i="18"/>
  <c r="K26" i="18"/>
  <c r="J26" i="18"/>
  <c r="AI25" i="18"/>
  <c r="AJ25" i="18" s="1"/>
  <c r="AH25" i="18"/>
  <c r="AA25" i="18"/>
  <c r="AB25" i="18" s="1"/>
  <c r="Z25" i="18"/>
  <c r="S25" i="18"/>
  <c r="R25" i="18"/>
  <c r="Q25" i="18"/>
  <c r="L25" i="18"/>
  <c r="K25" i="18"/>
  <c r="J25" i="18"/>
  <c r="AK24" i="18"/>
  <c r="AL24" i="18" s="1"/>
  <c r="AM24" i="18" s="1"/>
  <c r="AI24" i="18"/>
  <c r="AJ24" i="18" s="1"/>
  <c r="AH24" i="18"/>
  <c r="AB24" i="18"/>
  <c r="AA24" i="18"/>
  <c r="Z24" i="18"/>
  <c r="R24" i="18"/>
  <c r="S24" i="18" s="1"/>
  <c r="Q24" i="18"/>
  <c r="K24" i="18"/>
  <c r="L24" i="18" s="1"/>
  <c r="J24" i="18"/>
  <c r="AJ23" i="18"/>
  <c r="AI23" i="18"/>
  <c r="AH23" i="18"/>
  <c r="AA23" i="18"/>
  <c r="AB23" i="18" s="1"/>
  <c r="Z23" i="18"/>
  <c r="R23" i="18"/>
  <c r="S23" i="18" s="1"/>
  <c r="Q23" i="18"/>
  <c r="K23" i="18"/>
  <c r="L23" i="18" s="1"/>
  <c r="J23" i="18"/>
  <c r="AK23" i="18" s="1"/>
  <c r="AL23" i="18" s="1"/>
  <c r="AM23" i="18" s="1"/>
  <c r="AI22" i="18"/>
  <c r="AJ22" i="18" s="1"/>
  <c r="AH22" i="18"/>
  <c r="AA22" i="18"/>
  <c r="AB22" i="18" s="1"/>
  <c r="Z22" i="18"/>
  <c r="R22" i="18"/>
  <c r="S22" i="18" s="1"/>
  <c r="Q22" i="18"/>
  <c r="L22" i="18"/>
  <c r="K22" i="18"/>
  <c r="J22" i="18"/>
  <c r="AM21" i="18"/>
  <c r="AI21" i="18"/>
  <c r="AJ21" i="18" s="1"/>
  <c r="AH21" i="18"/>
  <c r="AA21" i="18"/>
  <c r="AB21" i="18" s="1"/>
  <c r="Z21" i="18"/>
  <c r="S21" i="18"/>
  <c r="R21" i="18"/>
  <c r="Q21" i="18"/>
  <c r="K21" i="18"/>
  <c r="L21" i="18" s="1"/>
  <c r="J21" i="18"/>
  <c r="AK21" i="18" s="1"/>
  <c r="AL21" i="18" s="1"/>
  <c r="AI20" i="18"/>
  <c r="AJ20" i="18" s="1"/>
  <c r="AH20" i="18"/>
  <c r="AB20" i="18"/>
  <c r="AA20" i="18"/>
  <c r="Z20" i="18"/>
  <c r="R20" i="18"/>
  <c r="S20" i="18" s="1"/>
  <c r="Q20" i="18"/>
  <c r="K20" i="18"/>
  <c r="L20" i="18" s="1"/>
  <c r="J20" i="18"/>
  <c r="AK20" i="18" s="1"/>
  <c r="AL20" i="18" s="1"/>
  <c r="AM20" i="18" s="1"/>
  <c r="AJ19" i="18"/>
  <c r="AI19" i="18"/>
  <c r="AH19" i="18"/>
  <c r="AB19" i="18"/>
  <c r="AA19" i="18"/>
  <c r="Z19" i="18"/>
  <c r="R19" i="18"/>
  <c r="S19" i="18" s="1"/>
  <c r="Q19" i="18"/>
  <c r="AK19" i="18" s="1"/>
  <c r="AL19" i="18" s="1"/>
  <c r="AM19" i="18" s="1"/>
  <c r="K19" i="18"/>
  <c r="L19" i="18" s="1"/>
  <c r="J19" i="18"/>
  <c r="AJ18" i="18"/>
  <c r="AI18" i="18"/>
  <c r="AH18" i="18"/>
  <c r="AA18" i="18"/>
  <c r="AB18" i="18" s="1"/>
  <c r="Z18" i="18"/>
  <c r="R18" i="18"/>
  <c r="S18" i="18" s="1"/>
  <c r="Q18" i="18"/>
  <c r="L18" i="18"/>
  <c r="K18" i="18"/>
  <c r="J18" i="18"/>
  <c r="AI17" i="18"/>
  <c r="AJ17" i="18" s="1"/>
  <c r="AH17" i="18"/>
  <c r="AA17" i="18"/>
  <c r="AB17" i="18" s="1"/>
  <c r="Z17" i="18"/>
  <c r="S17" i="18"/>
  <c r="R17" i="18"/>
  <c r="Q17" i="18"/>
  <c r="K17" i="18"/>
  <c r="L17" i="18" s="1"/>
  <c r="J17" i="18"/>
  <c r="AK16" i="18"/>
  <c r="AL16" i="18" s="1"/>
  <c r="AM16" i="18" s="1"/>
  <c r="AI16" i="18"/>
  <c r="AJ16" i="18" s="1"/>
  <c r="AH16" i="18"/>
  <c r="AB16" i="18"/>
  <c r="AA16" i="18"/>
  <c r="Z16" i="18"/>
  <c r="R16" i="18"/>
  <c r="S16" i="18" s="1"/>
  <c r="Q16" i="18"/>
  <c r="K16" i="18"/>
  <c r="L16" i="18" s="1"/>
  <c r="J16" i="18"/>
  <c r="AJ15" i="18"/>
  <c r="AI15" i="18"/>
  <c r="AH15" i="18"/>
  <c r="AA15" i="18"/>
  <c r="AB15" i="18" s="1"/>
  <c r="Z15" i="18"/>
  <c r="R15" i="18"/>
  <c r="S15" i="18" s="1"/>
  <c r="Q15" i="18"/>
  <c r="K15" i="18"/>
  <c r="L15" i="18" s="1"/>
  <c r="J15" i="18"/>
  <c r="AK15" i="18" s="1"/>
  <c r="AL15" i="18" s="1"/>
  <c r="AM15" i="18" s="1"/>
  <c r="AI14" i="18"/>
  <c r="AJ14" i="18" s="1"/>
  <c r="AH14" i="18"/>
  <c r="AA14" i="18"/>
  <c r="AB14" i="18" s="1"/>
  <c r="Z14" i="18"/>
  <c r="R14" i="18"/>
  <c r="S14" i="18" s="1"/>
  <c r="Q14" i="18"/>
  <c r="L14" i="18"/>
  <c r="K14" i="18"/>
  <c r="J14" i="18"/>
  <c r="AK14" i="18" s="1"/>
  <c r="AL14" i="18" s="1"/>
  <c r="AM14" i="18" s="1"/>
  <c r="AI13" i="18"/>
  <c r="AJ13" i="18" s="1"/>
  <c r="AH13" i="18"/>
  <c r="AA13" i="18"/>
  <c r="AB13" i="18" s="1"/>
  <c r="Z13" i="18"/>
  <c r="S13" i="18"/>
  <c r="R13" i="18"/>
  <c r="Q13" i="18"/>
  <c r="K13" i="18"/>
  <c r="L13" i="18" s="1"/>
  <c r="J13" i="18"/>
  <c r="AL12" i="18"/>
  <c r="AM12" i="18" s="1"/>
  <c r="AI12" i="18"/>
  <c r="AJ12" i="18" s="1"/>
  <c r="AH12" i="18"/>
  <c r="AB12" i="18"/>
  <c r="AA12" i="18"/>
  <c r="Z12" i="18"/>
  <c r="R12" i="18"/>
  <c r="S12" i="18" s="1"/>
  <c r="Q12" i="18"/>
  <c r="K12" i="18"/>
  <c r="L12" i="18" s="1"/>
  <c r="J12" i="18"/>
  <c r="AK12" i="18" s="1"/>
  <c r="AJ11" i="18"/>
  <c r="AI11" i="18"/>
  <c r="AH11" i="18"/>
  <c r="AB11" i="18"/>
  <c r="AA11" i="18"/>
  <c r="Z11" i="18"/>
  <c r="R11" i="18"/>
  <c r="S11" i="18" s="1"/>
  <c r="Q11" i="18"/>
  <c r="AK11" i="18" s="1"/>
  <c r="AL11" i="18" s="1"/>
  <c r="AM11" i="18" s="1"/>
  <c r="K11" i="18"/>
  <c r="L11" i="18" s="1"/>
  <c r="J11" i="18"/>
  <c r="AJ10" i="18"/>
  <c r="AI10" i="18"/>
  <c r="AH10" i="18"/>
  <c r="AA10" i="18"/>
  <c r="AB10" i="18" s="1"/>
  <c r="Z10" i="18"/>
  <c r="R10" i="18"/>
  <c r="S10" i="18" s="1"/>
  <c r="Q10" i="18"/>
  <c r="L10" i="18"/>
  <c r="K10" i="18"/>
  <c r="J10" i="18"/>
  <c r="AI9" i="18"/>
  <c r="AJ9" i="18" s="1"/>
  <c r="AH9" i="18"/>
  <c r="AA9" i="18"/>
  <c r="AB9" i="18" s="1"/>
  <c r="Z9" i="18"/>
  <c r="S9" i="18"/>
  <c r="R9" i="18"/>
  <c r="Q9" i="18"/>
  <c r="L9" i="18"/>
  <c r="K9" i="18"/>
  <c r="J9" i="18"/>
  <c r="AG40" i="17"/>
  <c r="AD35" i="17"/>
  <c r="W35" i="17"/>
  <c r="N35" i="17"/>
  <c r="H35" i="17"/>
  <c r="AE33" i="17"/>
  <c r="AC33" i="17"/>
  <c r="AD33" i="17" s="1"/>
  <c r="X33" i="17"/>
  <c r="W33" i="17"/>
  <c r="V33" i="17"/>
  <c r="N33" i="17"/>
  <c r="O33" i="17" s="1"/>
  <c r="M33" i="17"/>
  <c r="G33" i="17"/>
  <c r="H33" i="17" s="1"/>
  <c r="I33" i="17" s="1"/>
  <c r="AE32" i="17"/>
  <c r="AD32" i="17"/>
  <c r="AC32" i="17"/>
  <c r="W32" i="17"/>
  <c r="X32" i="17" s="1"/>
  <c r="V32" i="17"/>
  <c r="M32" i="17"/>
  <c r="N32" i="17" s="1"/>
  <c r="O32" i="17" s="1"/>
  <c r="G32" i="17"/>
  <c r="H32" i="17" s="1"/>
  <c r="I32" i="17" s="1"/>
  <c r="AC31" i="17"/>
  <c r="AD31" i="17" s="1"/>
  <c r="AE31" i="17" s="1"/>
  <c r="V31" i="17"/>
  <c r="W31" i="17" s="1"/>
  <c r="X31" i="17" s="1"/>
  <c r="O31" i="17"/>
  <c r="M31" i="17"/>
  <c r="N31" i="17" s="1"/>
  <c r="H31" i="17"/>
  <c r="I31" i="17" s="1"/>
  <c r="G31" i="17"/>
  <c r="AC30" i="17"/>
  <c r="AD30" i="17" s="1"/>
  <c r="AE30" i="17" s="1"/>
  <c r="X30" i="17"/>
  <c r="V30" i="17"/>
  <c r="W30" i="17" s="1"/>
  <c r="O30" i="17"/>
  <c r="N30" i="17"/>
  <c r="M30" i="17"/>
  <c r="G30" i="17"/>
  <c r="H30" i="17" s="1"/>
  <c r="I30" i="17" s="1"/>
  <c r="AF29" i="17"/>
  <c r="AG29" i="17" s="1"/>
  <c r="AH29" i="17" s="1"/>
  <c r="AE29" i="17"/>
  <c r="AC29" i="17"/>
  <c r="AD29" i="17" s="1"/>
  <c r="X29" i="17"/>
  <c r="W29" i="17"/>
  <c r="V29" i="17"/>
  <c r="M29" i="17"/>
  <c r="N29" i="17" s="1"/>
  <c r="O29" i="17" s="1"/>
  <c r="I29" i="17"/>
  <c r="G29" i="17"/>
  <c r="H29" i="17" s="1"/>
  <c r="AE28" i="17"/>
  <c r="AD28" i="17"/>
  <c r="AC28" i="17"/>
  <c r="V28" i="17"/>
  <c r="W28" i="17" s="1"/>
  <c r="X28" i="17" s="1"/>
  <c r="O28" i="17"/>
  <c r="M28" i="17"/>
  <c r="N28" i="17" s="1"/>
  <c r="H28" i="17"/>
  <c r="I28" i="17" s="1"/>
  <c r="G28" i="17"/>
  <c r="AG27" i="17"/>
  <c r="AH27" i="17" s="1"/>
  <c r="AC27" i="17"/>
  <c r="AD27" i="17" s="1"/>
  <c r="AE27" i="17" s="1"/>
  <c r="X27" i="17"/>
  <c r="W27" i="17"/>
  <c r="V27" i="17"/>
  <c r="N27" i="17"/>
  <c r="O27" i="17" s="1"/>
  <c r="M27" i="17"/>
  <c r="G27" i="17"/>
  <c r="AF27" i="17" s="1"/>
  <c r="AE26" i="17"/>
  <c r="AD26" i="17"/>
  <c r="AC26" i="17"/>
  <c r="X26" i="17"/>
  <c r="W26" i="17"/>
  <c r="V26" i="17"/>
  <c r="M26" i="17"/>
  <c r="N26" i="17" s="1"/>
  <c r="O26" i="17" s="1"/>
  <c r="G26" i="17"/>
  <c r="H26" i="17" s="1"/>
  <c r="I26" i="17" s="1"/>
  <c r="AD25" i="17"/>
  <c r="AE25" i="17" s="1"/>
  <c r="AC25" i="17"/>
  <c r="V25" i="17"/>
  <c r="W25" i="17" s="1"/>
  <c r="X25" i="17" s="1"/>
  <c r="M25" i="17"/>
  <c r="N25" i="17" s="1"/>
  <c r="O25" i="17" s="1"/>
  <c r="I25" i="17"/>
  <c r="H25" i="17"/>
  <c r="G25" i="17"/>
  <c r="AC24" i="17"/>
  <c r="AD24" i="17" s="1"/>
  <c r="AE24" i="17" s="1"/>
  <c r="V24" i="17"/>
  <c r="W24" i="17" s="1"/>
  <c r="X24" i="17" s="1"/>
  <c r="O24" i="17"/>
  <c r="N24" i="17"/>
  <c r="M24" i="17"/>
  <c r="H24" i="17"/>
  <c r="I24" i="17" s="1"/>
  <c r="G24" i="17"/>
  <c r="AF23" i="17"/>
  <c r="AG23" i="17" s="1"/>
  <c r="AH23" i="17" s="1"/>
  <c r="AC23" i="17"/>
  <c r="AD23" i="17" s="1"/>
  <c r="AE23" i="17" s="1"/>
  <c r="X23" i="17"/>
  <c r="W23" i="17"/>
  <c r="V23" i="17"/>
  <c r="O23" i="17"/>
  <c r="N23" i="17"/>
  <c r="M23" i="17"/>
  <c r="H23" i="17"/>
  <c r="I23" i="17" s="1"/>
  <c r="G23" i="17"/>
  <c r="AE22" i="17"/>
  <c r="AD22" i="17"/>
  <c r="AC22" i="17"/>
  <c r="W22" i="17"/>
  <c r="X22" i="17" s="1"/>
  <c r="V22" i="17"/>
  <c r="N22" i="17"/>
  <c r="O22" i="17" s="1"/>
  <c r="M22" i="17"/>
  <c r="G22" i="17"/>
  <c r="H22" i="17" s="1"/>
  <c r="I22" i="17" s="1"/>
  <c r="AE21" i="17"/>
  <c r="AD21" i="17"/>
  <c r="AC21" i="17"/>
  <c r="W21" i="17"/>
  <c r="X21" i="17" s="1"/>
  <c r="V21" i="17"/>
  <c r="O21" i="17"/>
  <c r="N21" i="17"/>
  <c r="I21" i="17"/>
  <c r="H21" i="17"/>
  <c r="G21" i="17"/>
  <c r="AC20" i="17"/>
  <c r="AD20" i="17" s="1"/>
  <c r="AE20" i="17" s="1"/>
  <c r="X20" i="17"/>
  <c r="W20" i="17"/>
  <c r="V20" i="17"/>
  <c r="O20" i="17"/>
  <c r="N20" i="17"/>
  <c r="M20" i="17"/>
  <c r="G20" i="17"/>
  <c r="AE19" i="17"/>
  <c r="AD19" i="17"/>
  <c r="AC19" i="17"/>
  <c r="W19" i="17"/>
  <c r="X19" i="17" s="1"/>
  <c r="V19" i="17"/>
  <c r="N19" i="17"/>
  <c r="O19" i="17" s="1"/>
  <c r="M19" i="17"/>
  <c r="G19" i="17"/>
  <c r="H19" i="17" s="1"/>
  <c r="I19" i="17" s="1"/>
  <c r="AH18" i="17"/>
  <c r="AE18" i="17"/>
  <c r="AD18" i="17"/>
  <c r="AC18" i="17"/>
  <c r="W18" i="17"/>
  <c r="X18" i="17" s="1"/>
  <c r="V18" i="17"/>
  <c r="M18" i="17"/>
  <c r="N18" i="17" s="1"/>
  <c r="O18" i="17" s="1"/>
  <c r="I18" i="17"/>
  <c r="H18" i="17"/>
  <c r="G18" i="17"/>
  <c r="AF18" i="17" s="1"/>
  <c r="AG18" i="17" s="1"/>
  <c r="AC17" i="17"/>
  <c r="AD17" i="17" s="1"/>
  <c r="AE17" i="17" s="1"/>
  <c r="V17" i="17"/>
  <c r="W17" i="17" s="1"/>
  <c r="X17" i="17" s="1"/>
  <c r="O17" i="17"/>
  <c r="N17" i="17"/>
  <c r="M17" i="17"/>
  <c r="H17" i="17"/>
  <c r="I17" i="17" s="1"/>
  <c r="G17" i="17"/>
  <c r="AC16" i="17"/>
  <c r="AD16" i="17" s="1"/>
  <c r="AE16" i="17" s="1"/>
  <c r="X16" i="17"/>
  <c r="W16" i="17"/>
  <c r="V16" i="17"/>
  <c r="N16" i="17"/>
  <c r="O16" i="17" s="1"/>
  <c r="M16" i="17"/>
  <c r="G16" i="17"/>
  <c r="AF16" i="17" s="1"/>
  <c r="AG16" i="17" s="1"/>
  <c r="AH16" i="17" s="1"/>
  <c r="AE15" i="17"/>
  <c r="AD15" i="17"/>
  <c r="AC15" i="17"/>
  <c r="W15" i="17"/>
  <c r="X15" i="17" s="1"/>
  <c r="V15" i="17"/>
  <c r="M15" i="17"/>
  <c r="N15" i="17" s="1"/>
  <c r="O15" i="17" s="1"/>
  <c r="G15" i="17"/>
  <c r="H15" i="17" s="1"/>
  <c r="I15" i="17" s="1"/>
  <c r="AD14" i="17"/>
  <c r="AE14" i="17" s="1"/>
  <c r="AC14" i="17"/>
  <c r="V14" i="17"/>
  <c r="W14" i="17" s="1"/>
  <c r="X14" i="17" s="1"/>
  <c r="M14" i="17"/>
  <c r="N14" i="17" s="1"/>
  <c r="O14" i="17" s="1"/>
  <c r="I14" i="17"/>
  <c r="H14" i="17"/>
  <c r="G14" i="17"/>
  <c r="AC13" i="17"/>
  <c r="AD13" i="17" s="1"/>
  <c r="AE13" i="17" s="1"/>
  <c r="V13" i="17"/>
  <c r="W13" i="17" s="1"/>
  <c r="X13" i="17" s="1"/>
  <c r="O13" i="17"/>
  <c r="N13" i="17"/>
  <c r="M13" i="17"/>
  <c r="I13" i="17"/>
  <c r="H13" i="17"/>
  <c r="G13" i="17"/>
  <c r="AF12" i="17"/>
  <c r="AG12" i="17" s="1"/>
  <c r="AH12" i="17" s="1"/>
  <c r="AC12" i="17"/>
  <c r="AD12" i="17" s="1"/>
  <c r="AE12" i="17" s="1"/>
  <c r="X12" i="17"/>
  <c r="W12" i="17"/>
  <c r="V12" i="17"/>
  <c r="O12" i="17"/>
  <c r="N12" i="17"/>
  <c r="M12" i="17"/>
  <c r="H12" i="17"/>
  <c r="I12" i="17" s="1"/>
  <c r="G12" i="17"/>
  <c r="AE11" i="17"/>
  <c r="AD11" i="17"/>
  <c r="AC11" i="17"/>
  <c r="W11" i="17"/>
  <c r="X11" i="17" s="1"/>
  <c r="V11" i="17"/>
  <c r="N11" i="17"/>
  <c r="O11" i="17" s="1"/>
  <c r="M11" i="17"/>
  <c r="G11" i="17"/>
  <c r="H11" i="17" s="1"/>
  <c r="I11" i="17" s="1"/>
  <c r="AE10" i="17"/>
  <c r="AD10" i="17"/>
  <c r="AC10" i="17"/>
  <c r="V10" i="17"/>
  <c r="W10" i="17" s="1"/>
  <c r="X10" i="17" s="1"/>
  <c r="M10" i="17"/>
  <c r="N10" i="17" s="1"/>
  <c r="O10" i="17" s="1"/>
  <c r="I10" i="17"/>
  <c r="H10" i="17"/>
  <c r="G10" i="17"/>
  <c r="AF10" i="17" s="1"/>
  <c r="AG10" i="17" s="1"/>
  <c r="AH10" i="17" s="1"/>
  <c r="AD9" i="17"/>
  <c r="AE9" i="17" s="1"/>
  <c r="AC9" i="17"/>
  <c r="V9" i="17"/>
  <c r="W9" i="17" s="1"/>
  <c r="X9" i="17" s="1"/>
  <c r="N9" i="17"/>
  <c r="O9" i="17" s="1"/>
  <c r="M9" i="17"/>
  <c r="G9" i="17"/>
  <c r="AN45" i="16"/>
  <c r="AK40" i="16"/>
  <c r="AB40" i="16"/>
  <c r="S40" i="16"/>
  <c r="J40" i="16"/>
  <c r="AN38" i="16"/>
  <c r="AO38" i="16" s="1"/>
  <c r="AK38" i="16"/>
  <c r="AL38" i="16" s="1"/>
  <c r="AJ38" i="16"/>
  <c r="AA38" i="16"/>
  <c r="AB38" i="16" s="1"/>
  <c r="AC38" i="16" s="1"/>
  <c r="T38" i="16"/>
  <c r="R38" i="16"/>
  <c r="S38" i="16" s="1"/>
  <c r="J38" i="16"/>
  <c r="K38" i="16" s="1"/>
  <c r="I38" i="16"/>
  <c r="AM38" i="16" s="1"/>
  <c r="AJ37" i="16"/>
  <c r="AK37" i="16" s="1"/>
  <c r="AL37" i="16" s="1"/>
  <c r="AC37" i="16"/>
  <c r="AA37" i="16"/>
  <c r="AB37" i="16" s="1"/>
  <c r="S37" i="16"/>
  <c r="T37" i="16" s="1"/>
  <c r="R37" i="16"/>
  <c r="J37" i="16"/>
  <c r="K37" i="16" s="1"/>
  <c r="I37" i="16"/>
  <c r="AM36" i="16"/>
  <c r="AN36" i="16" s="1"/>
  <c r="AO36" i="16" s="1"/>
  <c r="AL36" i="16"/>
  <c r="AJ36" i="16"/>
  <c r="AK36" i="16" s="1"/>
  <c r="AB36" i="16"/>
  <c r="AC36" i="16" s="1"/>
  <c r="AA36" i="16"/>
  <c r="S36" i="16"/>
  <c r="T36" i="16" s="1"/>
  <c r="R36" i="16"/>
  <c r="I36" i="16"/>
  <c r="J36" i="16" s="1"/>
  <c r="K36" i="16" s="1"/>
  <c r="AL35" i="16"/>
  <c r="AK35" i="16"/>
  <c r="AJ35" i="16"/>
  <c r="AB35" i="16"/>
  <c r="AC35" i="16" s="1"/>
  <c r="AA35" i="16"/>
  <c r="R35" i="16"/>
  <c r="S35" i="16" s="1"/>
  <c r="T35" i="16" s="1"/>
  <c r="I35" i="16"/>
  <c r="J35" i="16" s="1"/>
  <c r="K35" i="16" s="1"/>
  <c r="AK34" i="16"/>
  <c r="AL34" i="16" s="1"/>
  <c r="AJ34" i="16"/>
  <c r="AA34" i="16"/>
  <c r="AB34" i="16" s="1"/>
  <c r="AC34" i="16" s="1"/>
  <c r="R34" i="16"/>
  <c r="S34" i="16" s="1"/>
  <c r="T34" i="16" s="1"/>
  <c r="K34" i="16"/>
  <c r="J34" i="16"/>
  <c r="I34" i="16"/>
  <c r="AJ33" i="16"/>
  <c r="AK33" i="16" s="1"/>
  <c r="AL33" i="16" s="1"/>
  <c r="AA33" i="16"/>
  <c r="AB33" i="16" s="1"/>
  <c r="AC33" i="16" s="1"/>
  <c r="T33" i="16"/>
  <c r="S33" i="16"/>
  <c r="R33" i="16"/>
  <c r="I33" i="16"/>
  <c r="J33" i="16" s="1"/>
  <c r="K33" i="16" s="1"/>
  <c r="AL32" i="16"/>
  <c r="AJ32" i="16"/>
  <c r="AK32" i="16" s="1"/>
  <c r="AC32" i="16"/>
  <c r="AB32" i="16"/>
  <c r="AA32" i="16"/>
  <c r="T32" i="16"/>
  <c r="S32" i="16"/>
  <c r="R32" i="16"/>
  <c r="J32" i="16"/>
  <c r="K32" i="16" s="1"/>
  <c r="I32" i="16"/>
  <c r="AM32" i="16" s="1"/>
  <c r="AN32" i="16" s="1"/>
  <c r="AO32" i="16" s="1"/>
  <c r="AK31" i="16"/>
  <c r="AL31" i="16" s="1"/>
  <c r="AJ31" i="16"/>
  <c r="AA31" i="16"/>
  <c r="AB31" i="16" s="1"/>
  <c r="AC31" i="16" s="1"/>
  <c r="S31" i="16"/>
  <c r="T31" i="16" s="1"/>
  <c r="R31" i="16"/>
  <c r="I31" i="16"/>
  <c r="AK30" i="16"/>
  <c r="AL30" i="16" s="1"/>
  <c r="AJ30" i="16"/>
  <c r="AA30" i="16"/>
  <c r="AB30" i="16" s="1"/>
  <c r="AC30" i="16" s="1"/>
  <c r="T30" i="16"/>
  <c r="R30" i="16"/>
  <c r="S30" i="16" s="1"/>
  <c r="J30" i="16"/>
  <c r="K30" i="16" s="1"/>
  <c r="I30" i="16"/>
  <c r="AM30" i="16" s="1"/>
  <c r="AN30" i="16" s="1"/>
  <c r="AO30" i="16" s="1"/>
  <c r="AM29" i="16"/>
  <c r="AN29" i="16" s="1"/>
  <c r="AO29" i="16" s="1"/>
  <c r="AK29" i="16"/>
  <c r="AL29" i="16" s="1"/>
  <c r="AJ29" i="16"/>
  <c r="AA29" i="16"/>
  <c r="AB29" i="16" s="1"/>
  <c r="AC29" i="16" s="1"/>
  <c r="T29" i="16"/>
  <c r="S29" i="16"/>
  <c r="R29" i="16"/>
  <c r="J29" i="16"/>
  <c r="K29" i="16" s="1"/>
  <c r="I29" i="16"/>
  <c r="AL28" i="16"/>
  <c r="AJ28" i="16"/>
  <c r="AK28" i="16" s="1"/>
  <c r="AB28" i="16"/>
  <c r="AC28" i="16" s="1"/>
  <c r="AA28" i="16"/>
  <c r="R28" i="16"/>
  <c r="S28" i="16" s="1"/>
  <c r="T28" i="16" s="1"/>
  <c r="J28" i="16"/>
  <c r="K28" i="16" s="1"/>
  <c r="I28" i="16"/>
  <c r="AL27" i="16"/>
  <c r="AK27" i="16"/>
  <c r="AJ27" i="16"/>
  <c r="AB27" i="16"/>
  <c r="AC27" i="16" s="1"/>
  <c r="AA27" i="16"/>
  <c r="R27" i="16"/>
  <c r="K27" i="16"/>
  <c r="I27" i="16"/>
  <c r="J27" i="16" s="1"/>
  <c r="AL26" i="16"/>
  <c r="AK26" i="16"/>
  <c r="AJ26" i="16"/>
  <c r="AA26" i="16"/>
  <c r="AB26" i="16" s="1"/>
  <c r="AC26" i="16" s="1"/>
  <c r="T26" i="16"/>
  <c r="R26" i="16"/>
  <c r="S26" i="16" s="1"/>
  <c r="J26" i="16"/>
  <c r="K26" i="16" s="1"/>
  <c r="I26" i="16"/>
  <c r="AK25" i="16"/>
  <c r="AL25" i="16" s="1"/>
  <c r="AJ25" i="16"/>
  <c r="AA25" i="16"/>
  <c r="AB25" i="16" s="1"/>
  <c r="AC25" i="16" s="1"/>
  <c r="R25" i="16"/>
  <c r="S25" i="16" s="1"/>
  <c r="T25" i="16" s="1"/>
  <c r="K25" i="16"/>
  <c r="J25" i="16"/>
  <c r="I25" i="16"/>
  <c r="AJ24" i="16"/>
  <c r="AK24" i="16" s="1"/>
  <c r="AL24" i="16" s="1"/>
  <c r="AA24" i="16"/>
  <c r="AB24" i="16" s="1"/>
  <c r="AC24" i="16" s="1"/>
  <c r="T24" i="16"/>
  <c r="S24" i="16"/>
  <c r="R24" i="16"/>
  <c r="K24" i="16"/>
  <c r="J24" i="16"/>
  <c r="I24" i="16"/>
  <c r="AM23" i="16"/>
  <c r="AN23" i="16" s="1"/>
  <c r="AO23" i="16" s="1"/>
  <c r="AJ23" i="16"/>
  <c r="AK23" i="16" s="1"/>
  <c r="AL23" i="16" s="1"/>
  <c r="AC23" i="16"/>
  <c r="AB23" i="16"/>
  <c r="AA23" i="16"/>
  <c r="S23" i="16"/>
  <c r="T23" i="16" s="1"/>
  <c r="R23" i="16"/>
  <c r="J23" i="16"/>
  <c r="K23" i="16" s="1"/>
  <c r="I23" i="16"/>
  <c r="AL22" i="16"/>
  <c r="AK22" i="16"/>
  <c r="AJ22" i="16"/>
  <c r="AB22" i="16"/>
  <c r="AC22" i="16" s="1"/>
  <c r="AA22" i="16"/>
  <c r="R22" i="16"/>
  <c r="S22" i="16" s="1"/>
  <c r="T22" i="16" s="1"/>
  <c r="I22" i="16"/>
  <c r="AK21" i="16"/>
  <c r="AL21" i="16" s="1"/>
  <c r="AJ21" i="16"/>
  <c r="AB21" i="16"/>
  <c r="AC21" i="16" s="1"/>
  <c r="AA21" i="16"/>
  <c r="R21" i="16"/>
  <c r="S21" i="16" s="1"/>
  <c r="T21" i="16" s="1"/>
  <c r="K21" i="16"/>
  <c r="J21" i="16"/>
  <c r="I21" i="16"/>
  <c r="AK20" i="16"/>
  <c r="AL20" i="16" s="1"/>
  <c r="AJ20" i="16"/>
  <c r="AA20" i="16"/>
  <c r="AB20" i="16" s="1"/>
  <c r="AC20" i="16" s="1"/>
  <c r="T20" i="16"/>
  <c r="S20" i="16"/>
  <c r="R20" i="16"/>
  <c r="J20" i="16"/>
  <c r="K20" i="16" s="1"/>
  <c r="I20" i="16"/>
  <c r="AM20" i="16" s="1"/>
  <c r="AN20" i="16" s="1"/>
  <c r="AO20" i="16" s="1"/>
  <c r="AJ19" i="16"/>
  <c r="AK19" i="16" s="1"/>
  <c r="AL19" i="16" s="1"/>
  <c r="AC19" i="16"/>
  <c r="AB19" i="16"/>
  <c r="AA19" i="16"/>
  <c r="T19" i="16"/>
  <c r="S19" i="16"/>
  <c r="R19" i="16"/>
  <c r="I19" i="16"/>
  <c r="AL18" i="16"/>
  <c r="AK18" i="16"/>
  <c r="AJ18" i="16"/>
  <c r="AC18" i="16"/>
  <c r="AB18" i="16"/>
  <c r="AA18" i="16"/>
  <c r="R18" i="16"/>
  <c r="S18" i="16" s="1"/>
  <c r="T18" i="16" s="1"/>
  <c r="I18" i="16"/>
  <c r="J18" i="16" s="1"/>
  <c r="K18" i="16" s="1"/>
  <c r="AK17" i="16"/>
  <c r="AL17" i="16" s="1"/>
  <c r="AJ17" i="16"/>
  <c r="AA17" i="16"/>
  <c r="AB17" i="16" s="1"/>
  <c r="AC17" i="16" s="1"/>
  <c r="R17" i="16"/>
  <c r="S17" i="16" s="1"/>
  <c r="T17" i="16" s="1"/>
  <c r="K17" i="16"/>
  <c r="J17" i="16"/>
  <c r="I17" i="16"/>
  <c r="AJ16" i="16"/>
  <c r="AK16" i="16" s="1"/>
  <c r="AL16" i="16" s="1"/>
  <c r="AA16" i="16"/>
  <c r="AB16" i="16" s="1"/>
  <c r="AC16" i="16" s="1"/>
  <c r="T16" i="16"/>
  <c r="S16" i="16"/>
  <c r="R16" i="16"/>
  <c r="K16" i="16"/>
  <c r="J16" i="16"/>
  <c r="I16" i="16"/>
  <c r="AM15" i="16"/>
  <c r="AN15" i="16" s="1"/>
  <c r="AO15" i="16" s="1"/>
  <c r="AJ15" i="16"/>
  <c r="AK15" i="16" s="1"/>
  <c r="AL15" i="16" s="1"/>
  <c r="AC15" i="16"/>
  <c r="AB15" i="16"/>
  <c r="AA15" i="16"/>
  <c r="S15" i="16"/>
  <c r="T15" i="16" s="1"/>
  <c r="I15" i="16"/>
  <c r="J15" i="16" s="1"/>
  <c r="K15" i="16" s="1"/>
  <c r="AK14" i="16"/>
  <c r="AL14" i="16" s="1"/>
  <c r="AJ14" i="16"/>
  <c r="AB14" i="16"/>
  <c r="AC14" i="16" s="1"/>
  <c r="AA14" i="16"/>
  <c r="R14" i="16"/>
  <c r="S14" i="16" s="1"/>
  <c r="T14" i="16" s="1"/>
  <c r="K14" i="16"/>
  <c r="J14" i="16"/>
  <c r="I14" i="16"/>
  <c r="AK13" i="16"/>
  <c r="AL13" i="16" s="1"/>
  <c r="AJ13" i="16"/>
  <c r="AA13" i="16"/>
  <c r="AB13" i="16" s="1"/>
  <c r="AC13" i="16" s="1"/>
  <c r="T13" i="16"/>
  <c r="S13" i="16"/>
  <c r="R13" i="16"/>
  <c r="J13" i="16"/>
  <c r="K13" i="16" s="1"/>
  <c r="I13" i="16"/>
  <c r="AM13" i="16" s="1"/>
  <c r="AN13" i="16" s="1"/>
  <c r="AO13" i="16" s="1"/>
  <c r="AJ12" i="16"/>
  <c r="AK12" i="16" s="1"/>
  <c r="AL12" i="16" s="1"/>
  <c r="AC12" i="16"/>
  <c r="AB12" i="16"/>
  <c r="AA12" i="16"/>
  <c r="S12" i="16"/>
  <c r="T12" i="16" s="1"/>
  <c r="R12" i="16"/>
  <c r="I12" i="16"/>
  <c r="AL11" i="16"/>
  <c r="AK11" i="16"/>
  <c r="AJ11" i="16"/>
  <c r="AC11" i="16"/>
  <c r="AB11" i="16"/>
  <c r="AA11" i="16"/>
  <c r="S11" i="16"/>
  <c r="T11" i="16" s="1"/>
  <c r="R11" i="16"/>
  <c r="AM11" i="16" s="1"/>
  <c r="AN11" i="16" s="1"/>
  <c r="AO11" i="16" s="1"/>
  <c r="I11" i="16"/>
  <c r="J11" i="16" s="1"/>
  <c r="K11" i="16" s="1"/>
  <c r="AK10" i="16"/>
  <c r="AL10" i="16" s="1"/>
  <c r="AJ10" i="16"/>
  <c r="AA10" i="16"/>
  <c r="AB10" i="16" s="1"/>
  <c r="AC10" i="16" s="1"/>
  <c r="R10" i="16"/>
  <c r="S10" i="16" s="1"/>
  <c r="T10" i="16" s="1"/>
  <c r="K10" i="16"/>
  <c r="J10" i="16"/>
  <c r="I10" i="16"/>
  <c r="AJ9" i="16"/>
  <c r="AK9" i="16" s="1"/>
  <c r="AL9" i="16" s="1"/>
  <c r="AA9" i="16"/>
  <c r="AB9" i="16" s="1"/>
  <c r="AC9" i="16" s="1"/>
  <c r="T9" i="16"/>
  <c r="S9" i="16"/>
  <c r="R9" i="16"/>
  <c r="K9" i="16"/>
  <c r="J9" i="16"/>
  <c r="I9" i="16"/>
  <c r="AC45" i="15"/>
  <c r="Z40" i="15"/>
  <c r="L40" i="15"/>
  <c r="Y38" i="15"/>
  <c r="Z38" i="15" s="1"/>
  <c r="AA38" i="15" s="1"/>
  <c r="M38" i="15"/>
  <c r="L38" i="15"/>
  <c r="K38" i="15"/>
  <c r="Z37" i="15"/>
  <c r="AA37" i="15" s="1"/>
  <c r="Y37" i="15"/>
  <c r="L37" i="15"/>
  <c r="M37" i="15" s="1"/>
  <c r="K37" i="15"/>
  <c r="AB37" i="15" s="1"/>
  <c r="AC37" i="15" s="1"/>
  <c r="AD37" i="15" s="1"/>
  <c r="AB36" i="15"/>
  <c r="AC36" i="15" s="1"/>
  <c r="AD36" i="15" s="1"/>
  <c r="AA36" i="15"/>
  <c r="Z36" i="15"/>
  <c r="Y36" i="15"/>
  <c r="M36" i="15"/>
  <c r="L36" i="15"/>
  <c r="K36" i="15"/>
  <c r="AB35" i="15"/>
  <c r="AC35" i="15" s="1"/>
  <c r="AD35" i="15" s="1"/>
  <c r="Y35" i="15"/>
  <c r="Z35" i="15" s="1"/>
  <c r="AA35" i="15" s="1"/>
  <c r="M35" i="15"/>
  <c r="L35" i="15"/>
  <c r="K35" i="15"/>
  <c r="Y34" i="15"/>
  <c r="Z34" i="15" s="1"/>
  <c r="AA34" i="15" s="1"/>
  <c r="M34" i="15"/>
  <c r="L34" i="15"/>
  <c r="K34" i="15"/>
  <c r="AD33" i="15"/>
  <c r="Z33" i="15"/>
  <c r="AA33" i="15" s="1"/>
  <c r="Y33" i="15"/>
  <c r="L33" i="15"/>
  <c r="M33" i="15" s="1"/>
  <c r="K33" i="15"/>
  <c r="AB33" i="15" s="1"/>
  <c r="AC33" i="15" s="1"/>
  <c r="AB32" i="15"/>
  <c r="AC32" i="15" s="1"/>
  <c r="AD32" i="15" s="1"/>
  <c r="AA32" i="15"/>
  <c r="Z32" i="15"/>
  <c r="Y32" i="15"/>
  <c r="M32" i="15"/>
  <c r="L32" i="15"/>
  <c r="K32" i="15"/>
  <c r="Y31" i="15"/>
  <c r="Z31" i="15" s="1"/>
  <c r="AA31" i="15" s="1"/>
  <c r="M31" i="15"/>
  <c r="L31" i="15"/>
  <c r="K31" i="15"/>
  <c r="Y30" i="15"/>
  <c r="Z30" i="15" s="1"/>
  <c r="AA30" i="15" s="1"/>
  <c r="M30" i="15"/>
  <c r="L30" i="15"/>
  <c r="K30" i="15"/>
  <c r="Z29" i="15"/>
  <c r="AA29" i="15" s="1"/>
  <c r="Y29" i="15"/>
  <c r="L29" i="15"/>
  <c r="M29" i="15" s="1"/>
  <c r="K29" i="15"/>
  <c r="AB29" i="15" s="1"/>
  <c r="AC29" i="15" s="1"/>
  <c r="AD29" i="15" s="1"/>
  <c r="AB28" i="15"/>
  <c r="AC28" i="15" s="1"/>
  <c r="AD28" i="15" s="1"/>
  <c r="AA28" i="15"/>
  <c r="Z28" i="15"/>
  <c r="Y28" i="15"/>
  <c r="M28" i="15"/>
  <c r="L28" i="15"/>
  <c r="K28" i="15"/>
  <c r="AB27" i="15"/>
  <c r="AC27" i="15" s="1"/>
  <c r="AD27" i="15" s="1"/>
  <c r="Y27" i="15"/>
  <c r="Z27" i="15" s="1"/>
  <c r="AA27" i="15" s="1"/>
  <c r="M27" i="15"/>
  <c r="L27" i="15"/>
  <c r="K27" i="15"/>
  <c r="Y26" i="15"/>
  <c r="Z26" i="15" s="1"/>
  <c r="AA26" i="15" s="1"/>
  <c r="M26" i="15"/>
  <c r="L26" i="15"/>
  <c r="K26" i="15"/>
  <c r="AD25" i="15"/>
  <c r="Z25" i="15"/>
  <c r="AA25" i="15" s="1"/>
  <c r="Y25" i="15"/>
  <c r="L25" i="15"/>
  <c r="M25" i="15" s="1"/>
  <c r="K25" i="15"/>
  <c r="AB25" i="15" s="1"/>
  <c r="AC25" i="15" s="1"/>
  <c r="AB24" i="15"/>
  <c r="AC24" i="15" s="1"/>
  <c r="AD24" i="15" s="1"/>
  <c r="AA24" i="15"/>
  <c r="Z24" i="15"/>
  <c r="Y24" i="15"/>
  <c r="M24" i="15"/>
  <c r="L24" i="15"/>
  <c r="K24" i="15"/>
  <c r="Y23" i="15"/>
  <c r="Z23" i="15" s="1"/>
  <c r="AA23" i="15" s="1"/>
  <c r="M23" i="15"/>
  <c r="L23" i="15"/>
  <c r="K23" i="15"/>
  <c r="Y22" i="15"/>
  <c r="Z22" i="15" s="1"/>
  <c r="AA22" i="15" s="1"/>
  <c r="M22" i="15"/>
  <c r="L22" i="15"/>
  <c r="K22" i="15"/>
  <c r="Z21" i="15"/>
  <c r="AA21" i="15" s="1"/>
  <c r="Y21" i="15"/>
  <c r="L21" i="15"/>
  <c r="M21" i="15" s="1"/>
  <c r="K21" i="15"/>
  <c r="AB21" i="15" s="1"/>
  <c r="AC21" i="15" s="1"/>
  <c r="AD21" i="15" s="1"/>
  <c r="AB20" i="15"/>
  <c r="AC20" i="15" s="1"/>
  <c r="AD20" i="15" s="1"/>
  <c r="AA20" i="15"/>
  <c r="Z20" i="15"/>
  <c r="Y20" i="15"/>
  <c r="M20" i="15"/>
  <c r="L20" i="15"/>
  <c r="K20" i="15"/>
  <c r="AB19" i="15"/>
  <c r="AC19" i="15" s="1"/>
  <c r="AD19" i="15" s="1"/>
  <c r="Y19" i="15"/>
  <c r="Z19" i="15" s="1"/>
  <c r="AA19" i="15" s="1"/>
  <c r="M19" i="15"/>
  <c r="L19" i="15"/>
  <c r="K19" i="15"/>
  <c r="Y18" i="15"/>
  <c r="Z18" i="15" s="1"/>
  <c r="AA18" i="15" s="1"/>
  <c r="M18" i="15"/>
  <c r="L18" i="15"/>
  <c r="K18" i="15"/>
  <c r="AD17" i="15"/>
  <c r="Z17" i="15"/>
  <c r="AA17" i="15" s="1"/>
  <c r="Y17" i="15"/>
  <c r="L17" i="15"/>
  <c r="M17" i="15" s="1"/>
  <c r="K17" i="15"/>
  <c r="AB17" i="15" s="1"/>
  <c r="AC17" i="15" s="1"/>
  <c r="AB16" i="15"/>
  <c r="AC16" i="15" s="1"/>
  <c r="AD16" i="15" s="1"/>
  <c r="AA16" i="15"/>
  <c r="Z16" i="15"/>
  <c r="Y16" i="15"/>
  <c r="M16" i="15"/>
  <c r="L16" i="15"/>
  <c r="K16" i="15"/>
  <c r="Y15" i="15"/>
  <c r="Z15" i="15" s="1"/>
  <c r="AA15" i="15" s="1"/>
  <c r="M15" i="15"/>
  <c r="L15" i="15"/>
  <c r="K15" i="15"/>
  <c r="Y14" i="15"/>
  <c r="Z14" i="15" s="1"/>
  <c r="AA14" i="15" s="1"/>
  <c r="M14" i="15"/>
  <c r="L14" i="15"/>
  <c r="K14" i="15"/>
  <c r="Z13" i="15"/>
  <c r="AA13" i="15" s="1"/>
  <c r="Y13" i="15"/>
  <c r="L13" i="15"/>
  <c r="M13" i="15" s="1"/>
  <c r="K13" i="15"/>
  <c r="AB13" i="15" s="1"/>
  <c r="AC13" i="15" s="1"/>
  <c r="AD13" i="15" s="1"/>
  <c r="AB12" i="15"/>
  <c r="AC12" i="15" s="1"/>
  <c r="AD12" i="15" s="1"/>
  <c r="AA12" i="15"/>
  <c r="Z12" i="15"/>
  <c r="Y12" i="15"/>
  <c r="M12" i="15"/>
  <c r="L42" i="15" s="1"/>
  <c r="M42" i="15" s="1"/>
  <c r="L12" i="15"/>
  <c r="K12" i="15"/>
  <c r="AB11" i="15"/>
  <c r="AC11" i="15" s="1"/>
  <c r="AD11" i="15" s="1"/>
  <c r="Y11" i="15"/>
  <c r="Z11" i="15" s="1"/>
  <c r="AA11" i="15" s="1"/>
  <c r="M11" i="15"/>
  <c r="L11" i="15"/>
  <c r="K11" i="15"/>
  <c r="Y10" i="15"/>
  <c r="Z10" i="15" s="1"/>
  <c r="AA10" i="15" s="1"/>
  <c r="M10" i="15"/>
  <c r="L10" i="15"/>
  <c r="K10" i="15"/>
  <c r="AD9" i="15"/>
  <c r="Z9" i="15"/>
  <c r="AA9" i="15" s="1"/>
  <c r="Y9" i="15"/>
  <c r="L9" i="15"/>
  <c r="M9" i="15" s="1"/>
  <c r="L41" i="15" s="1"/>
  <c r="M41" i="15" s="1"/>
  <c r="K9" i="15"/>
  <c r="AB9" i="15" s="1"/>
  <c r="AC9" i="15" s="1"/>
  <c r="Y40" i="14"/>
  <c r="V35" i="14"/>
  <c r="K35" i="14"/>
  <c r="U33" i="14"/>
  <c r="V33" i="14" s="1"/>
  <c r="W33" i="14" s="1"/>
  <c r="L33" i="14"/>
  <c r="K33" i="14"/>
  <c r="J33" i="14"/>
  <c r="U32" i="14"/>
  <c r="V32" i="14" s="1"/>
  <c r="W32" i="14" s="1"/>
  <c r="L32" i="14"/>
  <c r="K32" i="14"/>
  <c r="J32" i="14"/>
  <c r="Z31" i="14"/>
  <c r="V31" i="14"/>
  <c r="W31" i="14" s="1"/>
  <c r="U31" i="14"/>
  <c r="K31" i="14"/>
  <c r="L31" i="14" s="1"/>
  <c r="J31" i="14"/>
  <c r="X31" i="14" s="1"/>
  <c r="Y31" i="14" s="1"/>
  <c r="X30" i="14"/>
  <c r="Y30" i="14" s="1"/>
  <c r="Z30" i="14" s="1"/>
  <c r="W30" i="14"/>
  <c r="V30" i="14"/>
  <c r="U30" i="14"/>
  <c r="L30" i="14"/>
  <c r="K30" i="14"/>
  <c r="J30" i="14"/>
  <c r="X29" i="14"/>
  <c r="Y29" i="14" s="1"/>
  <c r="Z29" i="14" s="1"/>
  <c r="U29" i="14"/>
  <c r="V29" i="14" s="1"/>
  <c r="W29" i="14" s="1"/>
  <c r="L29" i="14"/>
  <c r="K29" i="14"/>
  <c r="J29" i="14"/>
  <c r="V28" i="14"/>
  <c r="W28" i="14" s="1"/>
  <c r="U28" i="14"/>
  <c r="L28" i="14"/>
  <c r="K28" i="14"/>
  <c r="J28" i="14"/>
  <c r="X28" i="14" s="1"/>
  <c r="Y28" i="14" s="1"/>
  <c r="Z28" i="14" s="1"/>
  <c r="Z27" i="14"/>
  <c r="V27" i="14"/>
  <c r="W27" i="14" s="1"/>
  <c r="U27" i="14"/>
  <c r="K27" i="14"/>
  <c r="L27" i="14" s="1"/>
  <c r="J27" i="14"/>
  <c r="X27" i="14" s="1"/>
  <c r="Y27" i="14" s="1"/>
  <c r="W26" i="14"/>
  <c r="V26" i="14"/>
  <c r="U26" i="14"/>
  <c r="K26" i="14"/>
  <c r="L26" i="14" s="1"/>
  <c r="J26" i="14"/>
  <c r="X26" i="14" s="1"/>
  <c r="Y26" i="14" s="1"/>
  <c r="Z26" i="14" s="1"/>
  <c r="U25" i="14"/>
  <c r="V25" i="14" s="1"/>
  <c r="W25" i="14" s="1"/>
  <c r="K25" i="14"/>
  <c r="L25" i="14" s="1"/>
  <c r="J25" i="14"/>
  <c r="V24" i="14"/>
  <c r="W24" i="14" s="1"/>
  <c r="U24" i="14"/>
  <c r="L24" i="14"/>
  <c r="K24" i="14"/>
  <c r="J24" i="14"/>
  <c r="X24" i="14" s="1"/>
  <c r="Y24" i="14" s="1"/>
  <c r="Z24" i="14" s="1"/>
  <c r="U23" i="14"/>
  <c r="V23" i="14" s="1"/>
  <c r="W23" i="14" s="1"/>
  <c r="K23" i="14"/>
  <c r="L23" i="14" s="1"/>
  <c r="J23" i="14"/>
  <c r="X22" i="14"/>
  <c r="Y22" i="14" s="1"/>
  <c r="Z22" i="14" s="1"/>
  <c r="V22" i="14"/>
  <c r="W22" i="14" s="1"/>
  <c r="U22" i="14"/>
  <c r="L22" i="14"/>
  <c r="K22" i="14"/>
  <c r="J22" i="14"/>
  <c r="U21" i="14"/>
  <c r="V21" i="14" s="1"/>
  <c r="W21" i="14" s="1"/>
  <c r="K21" i="14"/>
  <c r="L21" i="14" s="1"/>
  <c r="J21" i="14"/>
  <c r="U20" i="14"/>
  <c r="V20" i="14" s="1"/>
  <c r="W20" i="14" s="1"/>
  <c r="L20" i="14"/>
  <c r="K20" i="14"/>
  <c r="J20" i="14"/>
  <c r="U19" i="14"/>
  <c r="V19" i="14" s="1"/>
  <c r="W19" i="14" s="1"/>
  <c r="K19" i="14"/>
  <c r="L19" i="14" s="1"/>
  <c r="J19" i="14"/>
  <c r="X19" i="14" s="1"/>
  <c r="Y19" i="14" s="1"/>
  <c r="Z19" i="14" s="1"/>
  <c r="V18" i="14"/>
  <c r="W18" i="14" s="1"/>
  <c r="U18" i="14"/>
  <c r="K18" i="14"/>
  <c r="L18" i="14" s="1"/>
  <c r="J18" i="14"/>
  <c r="X18" i="14" s="1"/>
  <c r="Y18" i="14" s="1"/>
  <c r="Z18" i="14" s="1"/>
  <c r="X17" i="14"/>
  <c r="Y17" i="14" s="1"/>
  <c r="Z17" i="14" s="1"/>
  <c r="U17" i="14"/>
  <c r="V17" i="14" s="1"/>
  <c r="W17" i="14" s="1"/>
  <c r="K17" i="14"/>
  <c r="L17" i="14" s="1"/>
  <c r="J17" i="14"/>
  <c r="U16" i="14"/>
  <c r="V16" i="14" s="1"/>
  <c r="W16" i="14" s="1"/>
  <c r="L16" i="14"/>
  <c r="K16" i="14"/>
  <c r="J16" i="14"/>
  <c r="X16" i="14" s="1"/>
  <c r="Y16" i="14" s="1"/>
  <c r="Z16" i="14" s="1"/>
  <c r="U15" i="14"/>
  <c r="V15" i="14" s="1"/>
  <c r="W15" i="14" s="1"/>
  <c r="K15" i="14"/>
  <c r="L15" i="14" s="1"/>
  <c r="J15" i="14"/>
  <c r="X14" i="14"/>
  <c r="Y14" i="14" s="1"/>
  <c r="Z14" i="14" s="1"/>
  <c r="W14" i="14"/>
  <c r="V14" i="14"/>
  <c r="U14" i="14"/>
  <c r="K14" i="14"/>
  <c r="L14" i="14" s="1"/>
  <c r="J14" i="14"/>
  <c r="X13" i="14"/>
  <c r="Y13" i="14" s="1"/>
  <c r="Z13" i="14" s="1"/>
  <c r="W13" i="14"/>
  <c r="U13" i="14"/>
  <c r="V13" i="14" s="1"/>
  <c r="K13" i="14"/>
  <c r="L13" i="14" s="1"/>
  <c r="J13" i="14"/>
  <c r="V12" i="14"/>
  <c r="W12" i="14" s="1"/>
  <c r="U12" i="14"/>
  <c r="L12" i="14"/>
  <c r="K12" i="14"/>
  <c r="J12" i="14"/>
  <c r="X12" i="14" s="1"/>
  <c r="Y12" i="14" s="1"/>
  <c r="Z12" i="14" s="1"/>
  <c r="V11" i="14"/>
  <c r="W11" i="14" s="1"/>
  <c r="U11" i="14"/>
  <c r="K11" i="14"/>
  <c r="L11" i="14" s="1"/>
  <c r="J11" i="14"/>
  <c r="X11" i="14" s="1"/>
  <c r="Y11" i="14" s="1"/>
  <c r="Z11" i="14" s="1"/>
  <c r="V10" i="14"/>
  <c r="W10" i="14" s="1"/>
  <c r="U10" i="14"/>
  <c r="K10" i="14"/>
  <c r="L10" i="14" s="1"/>
  <c r="J10" i="14"/>
  <c r="X10" i="14" s="1"/>
  <c r="Y10" i="14" s="1"/>
  <c r="Z10" i="14" s="1"/>
  <c r="U9" i="14"/>
  <c r="V9" i="14" s="1"/>
  <c r="W9" i="14" s="1"/>
  <c r="L9" i="14"/>
  <c r="K37" i="14" s="1"/>
  <c r="L37" i="14" s="1"/>
  <c r="K9" i="14"/>
  <c r="J9" i="14"/>
  <c r="O45" i="13"/>
  <c r="L40" i="13"/>
  <c r="N38" i="13"/>
  <c r="O38" i="13" s="1"/>
  <c r="P38" i="13" s="1"/>
  <c r="M38" i="13"/>
  <c r="L38" i="13"/>
  <c r="K38" i="13"/>
  <c r="O37" i="13"/>
  <c r="P37" i="13" s="1"/>
  <c r="N37" i="13"/>
  <c r="K37" i="13"/>
  <c r="L37" i="13" s="1"/>
  <c r="M37" i="13" s="1"/>
  <c r="P36" i="13"/>
  <c r="N36" i="13"/>
  <c r="O36" i="13" s="1"/>
  <c r="L36" i="13"/>
  <c r="M36" i="13" s="1"/>
  <c r="K36" i="13"/>
  <c r="N35" i="13"/>
  <c r="O35" i="13" s="1"/>
  <c r="P35" i="13" s="1"/>
  <c r="L35" i="13"/>
  <c r="M35" i="13" s="1"/>
  <c r="K35" i="13"/>
  <c r="N34" i="13"/>
  <c r="O34" i="13" s="1"/>
  <c r="P34" i="13" s="1"/>
  <c r="M34" i="13"/>
  <c r="L34" i="13"/>
  <c r="K34" i="13"/>
  <c r="O33" i="13"/>
  <c r="P33" i="13" s="1"/>
  <c r="N33" i="13"/>
  <c r="K33" i="13"/>
  <c r="L33" i="13" s="1"/>
  <c r="M33" i="13" s="1"/>
  <c r="P32" i="13"/>
  <c r="N32" i="13"/>
  <c r="O32" i="13" s="1"/>
  <c r="L32" i="13"/>
  <c r="M32" i="13" s="1"/>
  <c r="K32" i="13"/>
  <c r="N31" i="13"/>
  <c r="O31" i="13" s="1"/>
  <c r="P31" i="13" s="1"/>
  <c r="L31" i="13"/>
  <c r="M31" i="13" s="1"/>
  <c r="K31" i="13"/>
  <c r="N30" i="13"/>
  <c r="O30" i="13" s="1"/>
  <c r="P30" i="13" s="1"/>
  <c r="M30" i="13"/>
  <c r="L30" i="13"/>
  <c r="K30" i="13"/>
  <c r="O29" i="13"/>
  <c r="P29" i="13" s="1"/>
  <c r="N29" i="13"/>
  <c r="K29" i="13"/>
  <c r="L29" i="13" s="1"/>
  <c r="M29" i="13" s="1"/>
  <c r="P28" i="13"/>
  <c r="N28" i="13"/>
  <c r="O28" i="13" s="1"/>
  <c r="L28" i="13"/>
  <c r="M28" i="13" s="1"/>
  <c r="K28" i="13"/>
  <c r="N27" i="13"/>
  <c r="O27" i="13" s="1"/>
  <c r="P27" i="13" s="1"/>
  <c r="L27" i="13"/>
  <c r="M27" i="13" s="1"/>
  <c r="K27" i="13"/>
  <c r="N26" i="13"/>
  <c r="O26" i="13" s="1"/>
  <c r="P26" i="13" s="1"/>
  <c r="M26" i="13"/>
  <c r="L26" i="13"/>
  <c r="K26" i="13"/>
  <c r="O25" i="13"/>
  <c r="P25" i="13" s="1"/>
  <c r="N25" i="13"/>
  <c r="K25" i="13"/>
  <c r="L25" i="13" s="1"/>
  <c r="M25" i="13" s="1"/>
  <c r="P24" i="13"/>
  <c r="N24" i="13"/>
  <c r="O24" i="13" s="1"/>
  <c r="L24" i="13"/>
  <c r="M24" i="13" s="1"/>
  <c r="K24" i="13"/>
  <c r="N23" i="13"/>
  <c r="O23" i="13" s="1"/>
  <c r="P23" i="13" s="1"/>
  <c r="L23" i="13"/>
  <c r="M23" i="13" s="1"/>
  <c r="K23" i="13"/>
  <c r="N22" i="13"/>
  <c r="O22" i="13" s="1"/>
  <c r="P22" i="13" s="1"/>
  <c r="M22" i="13"/>
  <c r="L22" i="13"/>
  <c r="K22" i="13"/>
  <c r="O21" i="13"/>
  <c r="P21" i="13" s="1"/>
  <c r="N21" i="13"/>
  <c r="K21" i="13"/>
  <c r="L21" i="13" s="1"/>
  <c r="M21" i="13" s="1"/>
  <c r="P20" i="13"/>
  <c r="N20" i="13"/>
  <c r="O20" i="13" s="1"/>
  <c r="L20" i="13"/>
  <c r="M20" i="13" s="1"/>
  <c r="K20" i="13"/>
  <c r="N19" i="13"/>
  <c r="O19" i="13" s="1"/>
  <c r="P19" i="13" s="1"/>
  <c r="L19" i="13"/>
  <c r="M19" i="13" s="1"/>
  <c r="K19" i="13"/>
  <c r="N18" i="13"/>
  <c r="O18" i="13" s="1"/>
  <c r="P18" i="13" s="1"/>
  <c r="M18" i="13"/>
  <c r="L18" i="13"/>
  <c r="K18" i="13"/>
  <c r="O17" i="13"/>
  <c r="P17" i="13" s="1"/>
  <c r="N17" i="13"/>
  <c r="K17" i="13"/>
  <c r="L17" i="13" s="1"/>
  <c r="M17" i="13" s="1"/>
  <c r="P16" i="13"/>
  <c r="N16" i="13"/>
  <c r="O16" i="13" s="1"/>
  <c r="L16" i="13"/>
  <c r="M16" i="13" s="1"/>
  <c r="K16" i="13"/>
  <c r="N15" i="13"/>
  <c r="O15" i="13" s="1"/>
  <c r="P15" i="13" s="1"/>
  <c r="L15" i="13"/>
  <c r="M15" i="13" s="1"/>
  <c r="K15" i="13"/>
  <c r="N14" i="13"/>
  <c r="O14" i="13" s="1"/>
  <c r="P14" i="13" s="1"/>
  <c r="M14" i="13"/>
  <c r="L14" i="13"/>
  <c r="K14" i="13"/>
  <c r="O13" i="13"/>
  <c r="P13" i="13" s="1"/>
  <c r="N13" i="13"/>
  <c r="K13" i="13"/>
  <c r="L13" i="13" s="1"/>
  <c r="M13" i="13" s="1"/>
  <c r="P12" i="13"/>
  <c r="N12" i="13"/>
  <c r="O12" i="13" s="1"/>
  <c r="L12" i="13"/>
  <c r="M12" i="13" s="1"/>
  <c r="K12" i="13"/>
  <c r="N11" i="13"/>
  <c r="O11" i="13" s="1"/>
  <c r="P11" i="13" s="1"/>
  <c r="L11" i="13"/>
  <c r="M11" i="13" s="1"/>
  <c r="K11" i="13"/>
  <c r="N10" i="13"/>
  <c r="O10" i="13" s="1"/>
  <c r="P10" i="13" s="1"/>
  <c r="M10" i="13"/>
  <c r="L10" i="13"/>
  <c r="K10" i="13"/>
  <c r="O9" i="13"/>
  <c r="P9" i="13" s="1"/>
  <c r="N9" i="13"/>
  <c r="K9" i="13"/>
  <c r="L9" i="13" s="1"/>
  <c r="M9" i="13" s="1"/>
  <c r="AI45" i="12"/>
  <c r="AF40" i="12"/>
  <c r="V40" i="12"/>
  <c r="N40" i="12"/>
  <c r="AG38" i="12"/>
  <c r="AF38" i="12"/>
  <c r="AE38" i="12"/>
  <c r="V38" i="12"/>
  <c r="W38" i="12" s="1"/>
  <c r="U38" i="12"/>
  <c r="N38" i="12"/>
  <c r="O38" i="12" s="1"/>
  <c r="M38" i="12"/>
  <c r="AH38" i="12" s="1"/>
  <c r="AI38" i="12" s="1"/>
  <c r="AJ38" i="12" s="1"/>
  <c r="AF37" i="12"/>
  <c r="AG37" i="12" s="1"/>
  <c r="AE37" i="12"/>
  <c r="V37" i="12"/>
  <c r="W37" i="12" s="1"/>
  <c r="U37" i="12"/>
  <c r="N37" i="12"/>
  <c r="O37" i="12" s="1"/>
  <c r="M37" i="12"/>
  <c r="AH37" i="12" s="1"/>
  <c r="AI37" i="12" s="1"/>
  <c r="AJ37" i="12" s="1"/>
  <c r="AG36" i="12"/>
  <c r="AF36" i="12"/>
  <c r="AE36" i="12"/>
  <c r="V36" i="12"/>
  <c r="W36" i="12" s="1"/>
  <c r="U36" i="12"/>
  <c r="N36" i="12"/>
  <c r="O36" i="12" s="1"/>
  <c r="M36" i="12"/>
  <c r="AH36" i="12" s="1"/>
  <c r="AI36" i="12" s="1"/>
  <c r="AJ36" i="12" s="1"/>
  <c r="AF35" i="12"/>
  <c r="AG35" i="12" s="1"/>
  <c r="AE35" i="12"/>
  <c r="V35" i="12"/>
  <c r="W35" i="12" s="1"/>
  <c r="U35" i="12"/>
  <c r="N35" i="12"/>
  <c r="O35" i="12" s="1"/>
  <c r="M35" i="12"/>
  <c r="AH35" i="12" s="1"/>
  <c r="AI35" i="12" s="1"/>
  <c r="AJ35" i="12" s="1"/>
  <c r="AG34" i="12"/>
  <c r="AF34" i="12"/>
  <c r="AE34" i="12"/>
  <c r="V34" i="12"/>
  <c r="W34" i="12" s="1"/>
  <c r="U34" i="12"/>
  <c r="N34" i="12"/>
  <c r="O34" i="12" s="1"/>
  <c r="M34" i="12"/>
  <c r="AH34" i="12" s="1"/>
  <c r="AI34" i="12" s="1"/>
  <c r="AJ34" i="12" s="1"/>
  <c r="AF33" i="12"/>
  <c r="AG33" i="12" s="1"/>
  <c r="AE33" i="12"/>
  <c r="V33" i="12"/>
  <c r="W33" i="12" s="1"/>
  <c r="U33" i="12"/>
  <c r="N33" i="12"/>
  <c r="O33" i="12" s="1"/>
  <c r="M33" i="12"/>
  <c r="AH33" i="12" s="1"/>
  <c r="AI33" i="12" s="1"/>
  <c r="AJ33" i="12" s="1"/>
  <c r="AG32" i="12"/>
  <c r="AF32" i="12"/>
  <c r="AE32" i="12"/>
  <c r="V32" i="12"/>
  <c r="W32" i="12" s="1"/>
  <c r="U32" i="12"/>
  <c r="N32" i="12"/>
  <c r="O32" i="12" s="1"/>
  <c r="M32" i="12"/>
  <c r="AH32" i="12" s="1"/>
  <c r="AI32" i="12" s="1"/>
  <c r="AJ32" i="12" s="1"/>
  <c r="AF31" i="12"/>
  <c r="AG31" i="12" s="1"/>
  <c r="AE31" i="12"/>
  <c r="V31" i="12"/>
  <c r="W31" i="12" s="1"/>
  <c r="U31" i="12"/>
  <c r="N31" i="12"/>
  <c r="O31" i="12" s="1"/>
  <c r="M31" i="12"/>
  <c r="AH31" i="12" s="1"/>
  <c r="AI31" i="12" s="1"/>
  <c r="AJ31" i="12" s="1"/>
  <c r="AG30" i="12"/>
  <c r="AF30" i="12"/>
  <c r="AE30" i="12"/>
  <c r="V30" i="12"/>
  <c r="W30" i="12" s="1"/>
  <c r="U30" i="12"/>
  <c r="N30" i="12"/>
  <c r="O30" i="12" s="1"/>
  <c r="M30" i="12"/>
  <c r="AH30" i="12" s="1"/>
  <c r="AI30" i="12" s="1"/>
  <c r="AJ30" i="12" s="1"/>
  <c r="AF29" i="12"/>
  <c r="AG29" i="12" s="1"/>
  <c r="AE29" i="12"/>
  <c r="V29" i="12"/>
  <c r="W29" i="12" s="1"/>
  <c r="U29" i="12"/>
  <c r="N29" i="12"/>
  <c r="O29" i="12" s="1"/>
  <c r="M29" i="12"/>
  <c r="AH29" i="12" s="1"/>
  <c r="AI29" i="12" s="1"/>
  <c r="AJ29" i="12" s="1"/>
  <c r="AG28" i="12"/>
  <c r="AF28" i="12"/>
  <c r="AE28" i="12"/>
  <c r="V28" i="12"/>
  <c r="W28" i="12" s="1"/>
  <c r="U28" i="12"/>
  <c r="N28" i="12"/>
  <c r="O28" i="12" s="1"/>
  <c r="M28" i="12"/>
  <c r="AH28" i="12" s="1"/>
  <c r="AI28" i="12" s="1"/>
  <c r="AJ28" i="12" s="1"/>
  <c r="AF27" i="12"/>
  <c r="AG27" i="12" s="1"/>
  <c r="AE27" i="12"/>
  <c r="V27" i="12"/>
  <c r="W27" i="12" s="1"/>
  <c r="U27" i="12"/>
  <c r="N27" i="12"/>
  <c r="O27" i="12" s="1"/>
  <c r="M27" i="12"/>
  <c r="AH27" i="12" s="1"/>
  <c r="AI27" i="12" s="1"/>
  <c r="AJ27" i="12" s="1"/>
  <c r="AG26" i="12"/>
  <c r="AF26" i="12"/>
  <c r="AE26" i="12"/>
  <c r="V26" i="12"/>
  <c r="W26" i="12" s="1"/>
  <c r="U26" i="12"/>
  <c r="N26" i="12"/>
  <c r="O26" i="12" s="1"/>
  <c r="M26" i="12"/>
  <c r="AH26" i="12" s="1"/>
  <c r="AI26" i="12" s="1"/>
  <c r="AJ26" i="12" s="1"/>
  <c r="AF25" i="12"/>
  <c r="AG25" i="12" s="1"/>
  <c r="AE25" i="12"/>
  <c r="V25" i="12"/>
  <c r="W25" i="12" s="1"/>
  <c r="U25" i="12"/>
  <c r="N25" i="12"/>
  <c r="O25" i="12" s="1"/>
  <c r="M25" i="12"/>
  <c r="AH25" i="12" s="1"/>
  <c r="AI25" i="12" s="1"/>
  <c r="AJ25" i="12" s="1"/>
  <c r="AG24" i="12"/>
  <c r="AF24" i="12"/>
  <c r="AE24" i="12"/>
  <c r="V24" i="12"/>
  <c r="W24" i="12" s="1"/>
  <c r="U24" i="12"/>
  <c r="N24" i="12"/>
  <c r="O24" i="12" s="1"/>
  <c r="M24" i="12"/>
  <c r="AH24" i="12" s="1"/>
  <c r="AI24" i="12" s="1"/>
  <c r="AJ24" i="12" s="1"/>
  <c r="AF23" i="12"/>
  <c r="AG23" i="12" s="1"/>
  <c r="AE23" i="12"/>
  <c r="V23" i="12"/>
  <c r="W23" i="12" s="1"/>
  <c r="U23" i="12"/>
  <c r="N23" i="12"/>
  <c r="O23" i="12" s="1"/>
  <c r="M23" i="12"/>
  <c r="AH23" i="12" s="1"/>
  <c r="AI23" i="12" s="1"/>
  <c r="AJ23" i="12" s="1"/>
  <c r="AG22" i="12"/>
  <c r="AF22" i="12"/>
  <c r="AE22" i="12"/>
  <c r="V22" i="12"/>
  <c r="W22" i="12" s="1"/>
  <c r="U22" i="12"/>
  <c r="N22" i="12"/>
  <c r="O22" i="12" s="1"/>
  <c r="M22" i="12"/>
  <c r="AH22" i="12" s="1"/>
  <c r="AI22" i="12" s="1"/>
  <c r="AJ22" i="12" s="1"/>
  <c r="AJ21" i="12"/>
  <c r="AF21" i="12"/>
  <c r="AG21" i="12" s="1"/>
  <c r="AE21" i="12"/>
  <c r="V21" i="12"/>
  <c r="W21" i="12" s="1"/>
  <c r="U21" i="12"/>
  <c r="N21" i="12"/>
  <c r="O21" i="12" s="1"/>
  <c r="M21" i="12"/>
  <c r="AH21" i="12" s="1"/>
  <c r="AI21" i="12" s="1"/>
  <c r="AG20" i="12"/>
  <c r="AF20" i="12"/>
  <c r="AE20" i="12"/>
  <c r="V20" i="12"/>
  <c r="W20" i="12" s="1"/>
  <c r="U20" i="12"/>
  <c r="N20" i="12"/>
  <c r="O20" i="12" s="1"/>
  <c r="M20" i="12"/>
  <c r="AH20" i="12" s="1"/>
  <c r="AI20" i="12" s="1"/>
  <c r="AJ20" i="12" s="1"/>
  <c r="AF19" i="12"/>
  <c r="AG19" i="12" s="1"/>
  <c r="AE19" i="12"/>
  <c r="V19" i="12"/>
  <c r="W19" i="12" s="1"/>
  <c r="U19" i="12"/>
  <c r="N19" i="12"/>
  <c r="O19" i="12" s="1"/>
  <c r="M19" i="12"/>
  <c r="AH19" i="12" s="1"/>
  <c r="AI19" i="12" s="1"/>
  <c r="AJ19" i="12" s="1"/>
  <c r="AG18" i="12"/>
  <c r="AF18" i="12"/>
  <c r="AE18" i="12"/>
  <c r="V18" i="12"/>
  <c r="W18" i="12" s="1"/>
  <c r="U18" i="12"/>
  <c r="N18" i="12"/>
  <c r="O18" i="12" s="1"/>
  <c r="M18" i="12"/>
  <c r="AH18" i="12" s="1"/>
  <c r="AI18" i="12" s="1"/>
  <c r="AJ18" i="12" s="1"/>
  <c r="AJ17" i="12"/>
  <c r="AF17" i="12"/>
  <c r="AG17" i="12" s="1"/>
  <c r="AE17" i="12"/>
  <c r="V17" i="12"/>
  <c r="W17" i="12" s="1"/>
  <c r="U17" i="12"/>
  <c r="N17" i="12"/>
  <c r="O17" i="12" s="1"/>
  <c r="M17" i="12"/>
  <c r="AH17" i="12" s="1"/>
  <c r="AI17" i="12" s="1"/>
  <c r="AG16" i="12"/>
  <c r="AF16" i="12"/>
  <c r="AE16" i="12"/>
  <c r="V16" i="12"/>
  <c r="W16" i="12" s="1"/>
  <c r="U16" i="12"/>
  <c r="N16" i="12"/>
  <c r="O16" i="12" s="1"/>
  <c r="M16" i="12"/>
  <c r="AH16" i="12" s="1"/>
  <c r="AI16" i="12" s="1"/>
  <c r="AJ16" i="12" s="1"/>
  <c r="AF15" i="12"/>
  <c r="AG15" i="12" s="1"/>
  <c r="AE15" i="12"/>
  <c r="V15" i="12"/>
  <c r="W15" i="12" s="1"/>
  <c r="U15" i="12"/>
  <c r="N15" i="12"/>
  <c r="O15" i="12" s="1"/>
  <c r="M15" i="12"/>
  <c r="AH15" i="12" s="1"/>
  <c r="AI15" i="12" s="1"/>
  <c r="AJ15" i="12" s="1"/>
  <c r="AG14" i="12"/>
  <c r="AF14" i="12"/>
  <c r="AE14" i="12"/>
  <c r="V14" i="12"/>
  <c r="W14" i="12" s="1"/>
  <c r="U14" i="12"/>
  <c r="N14" i="12"/>
  <c r="O14" i="12" s="1"/>
  <c r="M14" i="12"/>
  <c r="AH14" i="12" s="1"/>
  <c r="AI14" i="12" s="1"/>
  <c r="AJ14" i="12" s="1"/>
  <c r="AJ13" i="12"/>
  <c r="AF13" i="12"/>
  <c r="AG13" i="12" s="1"/>
  <c r="AE13" i="12"/>
  <c r="V13" i="12"/>
  <c r="W13" i="12" s="1"/>
  <c r="U13" i="12"/>
  <c r="N13" i="12"/>
  <c r="O13" i="12" s="1"/>
  <c r="M13" i="12"/>
  <c r="AH13" i="12" s="1"/>
  <c r="AI13" i="12" s="1"/>
  <c r="AG12" i="12"/>
  <c r="AF12" i="12"/>
  <c r="AE12" i="12"/>
  <c r="V12" i="12"/>
  <c r="W12" i="12" s="1"/>
  <c r="U12" i="12"/>
  <c r="N12" i="12"/>
  <c r="O12" i="12" s="1"/>
  <c r="M12" i="12"/>
  <c r="AH12" i="12" s="1"/>
  <c r="AI12" i="12" s="1"/>
  <c r="AJ12" i="12" s="1"/>
  <c r="AF11" i="12"/>
  <c r="AG11" i="12" s="1"/>
  <c r="AE11" i="12"/>
  <c r="V11" i="12"/>
  <c r="W11" i="12" s="1"/>
  <c r="U11" i="12"/>
  <c r="N11" i="12"/>
  <c r="O11" i="12" s="1"/>
  <c r="M11" i="12"/>
  <c r="AH11" i="12" s="1"/>
  <c r="AI11" i="12" s="1"/>
  <c r="AJ11" i="12" s="1"/>
  <c r="AH10" i="12"/>
  <c r="AI10" i="12" s="1"/>
  <c r="AJ10" i="12" s="1"/>
  <c r="AF10" i="12"/>
  <c r="AG10" i="12" s="1"/>
  <c r="AE10" i="12"/>
  <c r="W10" i="12"/>
  <c r="V10" i="12"/>
  <c r="U10" i="12"/>
  <c r="N10" i="12"/>
  <c r="O10" i="12" s="1"/>
  <c r="M10" i="12"/>
  <c r="AH9" i="12"/>
  <c r="AI9" i="12" s="1"/>
  <c r="AJ9" i="12" s="1"/>
  <c r="AF9" i="12"/>
  <c r="AG9" i="12" s="1"/>
  <c r="AE9" i="12"/>
  <c r="W9" i="12"/>
  <c r="V9" i="12"/>
  <c r="U9" i="12"/>
  <c r="N9" i="12"/>
  <c r="O9" i="12" s="1"/>
  <c r="M9" i="12"/>
  <c r="AF39" i="11"/>
  <c r="S37" i="11"/>
  <c r="T37" i="11" s="1"/>
  <c r="AC34" i="11"/>
  <c r="S34" i="11"/>
  <c r="K34" i="11"/>
  <c r="AE32" i="11"/>
  <c r="AF32" i="11" s="1"/>
  <c r="AG32" i="11" s="1"/>
  <c r="AC32" i="11"/>
  <c r="AD32" i="11" s="1"/>
  <c r="AB32" i="11"/>
  <c r="T32" i="11"/>
  <c r="S32" i="11"/>
  <c r="R32" i="11"/>
  <c r="K32" i="11"/>
  <c r="L32" i="11" s="1"/>
  <c r="J32" i="11"/>
  <c r="AE31" i="11"/>
  <c r="AF31" i="11" s="1"/>
  <c r="AG31" i="11" s="1"/>
  <c r="AC31" i="11"/>
  <c r="AD31" i="11" s="1"/>
  <c r="AB31" i="11"/>
  <c r="T31" i="11"/>
  <c r="S31" i="11"/>
  <c r="R31" i="11"/>
  <c r="K31" i="11"/>
  <c r="L31" i="11" s="1"/>
  <c r="J31" i="11"/>
  <c r="AE30" i="11"/>
  <c r="AF30" i="11" s="1"/>
  <c r="AG30" i="11" s="1"/>
  <c r="AC30" i="11"/>
  <c r="AD30" i="11" s="1"/>
  <c r="AB30" i="11"/>
  <c r="T30" i="11"/>
  <c r="S30" i="11"/>
  <c r="R30" i="11"/>
  <c r="K30" i="11"/>
  <c r="L30" i="11" s="1"/>
  <c r="J30" i="11"/>
  <c r="AE29" i="11"/>
  <c r="AF29" i="11" s="1"/>
  <c r="AG29" i="11" s="1"/>
  <c r="AC29" i="11"/>
  <c r="AD29" i="11" s="1"/>
  <c r="AB29" i="11"/>
  <c r="T29" i="11"/>
  <c r="S29" i="11"/>
  <c r="R29" i="11"/>
  <c r="K29" i="11"/>
  <c r="L29" i="11" s="1"/>
  <c r="J29" i="11"/>
  <c r="AE28" i="11"/>
  <c r="AF28" i="11" s="1"/>
  <c r="AG28" i="11" s="1"/>
  <c r="AC28" i="11"/>
  <c r="AD28" i="11" s="1"/>
  <c r="AB28" i="11"/>
  <c r="T28" i="11"/>
  <c r="S28" i="11"/>
  <c r="R28" i="11"/>
  <c r="K28" i="11"/>
  <c r="L28" i="11" s="1"/>
  <c r="J28" i="11"/>
  <c r="AE27" i="11"/>
  <c r="AF27" i="11" s="1"/>
  <c r="AG27" i="11" s="1"/>
  <c r="AC27" i="11"/>
  <c r="AD27" i="11" s="1"/>
  <c r="AB27" i="11"/>
  <c r="T27" i="11"/>
  <c r="S27" i="11"/>
  <c r="R27" i="11"/>
  <c r="K27" i="11"/>
  <c r="L27" i="11" s="1"/>
  <c r="J27" i="11"/>
  <c r="AE26" i="11"/>
  <c r="AF26" i="11" s="1"/>
  <c r="AG26" i="11" s="1"/>
  <c r="AC26" i="11"/>
  <c r="AD26" i="11" s="1"/>
  <c r="AB26" i="11"/>
  <c r="T26" i="11"/>
  <c r="S26" i="11"/>
  <c r="R26" i="11"/>
  <c r="K26" i="11"/>
  <c r="L26" i="11" s="1"/>
  <c r="J26" i="11"/>
  <c r="AE25" i="11"/>
  <c r="AF25" i="11" s="1"/>
  <c r="AG25" i="11" s="1"/>
  <c r="AC25" i="11"/>
  <c r="AD25" i="11" s="1"/>
  <c r="AB25" i="11"/>
  <c r="T25" i="11"/>
  <c r="S25" i="11"/>
  <c r="R25" i="11"/>
  <c r="K25" i="11"/>
  <c r="L25" i="11" s="1"/>
  <c r="J25" i="11"/>
  <c r="AE24" i="11"/>
  <c r="AF24" i="11" s="1"/>
  <c r="AG24" i="11" s="1"/>
  <c r="AC24" i="11"/>
  <c r="AD24" i="11" s="1"/>
  <c r="AB24" i="11"/>
  <c r="T24" i="11"/>
  <c r="S24" i="11"/>
  <c r="R24" i="11"/>
  <c r="K24" i="11"/>
  <c r="L24" i="11" s="1"/>
  <c r="J24" i="11"/>
  <c r="AE23" i="11"/>
  <c r="AF23" i="11" s="1"/>
  <c r="AG23" i="11" s="1"/>
  <c r="AC23" i="11"/>
  <c r="AD23" i="11" s="1"/>
  <c r="AB23" i="11"/>
  <c r="T23" i="11"/>
  <c r="S23" i="11"/>
  <c r="R23" i="11"/>
  <c r="K23" i="11"/>
  <c r="L23" i="11" s="1"/>
  <c r="J23" i="11"/>
  <c r="AE22" i="11"/>
  <c r="AF22" i="11" s="1"/>
  <c r="AG22" i="11" s="1"/>
  <c r="AC22" i="11"/>
  <c r="AD22" i="11" s="1"/>
  <c r="AB22" i="11"/>
  <c r="T22" i="11"/>
  <c r="S22" i="11"/>
  <c r="R22" i="11"/>
  <c r="K22" i="11"/>
  <c r="L22" i="11" s="1"/>
  <c r="J22" i="11"/>
  <c r="AE21" i="11"/>
  <c r="AF21" i="11" s="1"/>
  <c r="AG21" i="11" s="1"/>
  <c r="AC21" i="11"/>
  <c r="AD21" i="11" s="1"/>
  <c r="AB21" i="11"/>
  <c r="T21" i="11"/>
  <c r="S21" i="11"/>
  <c r="R21" i="11"/>
  <c r="K21" i="11"/>
  <c r="L21" i="11" s="1"/>
  <c r="J21" i="11"/>
  <c r="AE20" i="11"/>
  <c r="AF20" i="11" s="1"/>
  <c r="AG20" i="11" s="1"/>
  <c r="AC20" i="11"/>
  <c r="AD20" i="11" s="1"/>
  <c r="AB20" i="11"/>
  <c r="T20" i="11"/>
  <c r="S20" i="11"/>
  <c r="R20" i="11"/>
  <c r="K20" i="11"/>
  <c r="L20" i="11" s="1"/>
  <c r="J20" i="11"/>
  <c r="AE19" i="11"/>
  <c r="AF19" i="11" s="1"/>
  <c r="AG19" i="11" s="1"/>
  <c r="AC19" i="11"/>
  <c r="AD19" i="11" s="1"/>
  <c r="AB19" i="11"/>
  <c r="T19" i="11"/>
  <c r="S19" i="11"/>
  <c r="R19" i="11"/>
  <c r="K19" i="11"/>
  <c r="L19" i="11" s="1"/>
  <c r="J19" i="11"/>
  <c r="AE18" i="11"/>
  <c r="AF18" i="11" s="1"/>
  <c r="AG18" i="11" s="1"/>
  <c r="AC18" i="11"/>
  <c r="AD18" i="11" s="1"/>
  <c r="AB18" i="11"/>
  <c r="T18" i="11"/>
  <c r="S18" i="11"/>
  <c r="R18" i="11"/>
  <c r="K18" i="11"/>
  <c r="L18" i="11" s="1"/>
  <c r="J18" i="11"/>
  <c r="AE17" i="11"/>
  <c r="AF17" i="11" s="1"/>
  <c r="AG17" i="11" s="1"/>
  <c r="AC17" i="11"/>
  <c r="AD17" i="11" s="1"/>
  <c r="AB17" i="11"/>
  <c r="T17" i="11"/>
  <c r="S17" i="11"/>
  <c r="R17" i="11"/>
  <c r="K17" i="11"/>
  <c r="L17" i="11" s="1"/>
  <c r="J17" i="11"/>
  <c r="AE16" i="11"/>
  <c r="AF16" i="11" s="1"/>
  <c r="AG16" i="11" s="1"/>
  <c r="AC16" i="11"/>
  <c r="AD16" i="11" s="1"/>
  <c r="AB16" i="11"/>
  <c r="T16" i="11"/>
  <c r="S16" i="11"/>
  <c r="R16" i="11"/>
  <c r="K16" i="11"/>
  <c r="L16" i="11" s="1"/>
  <c r="J16" i="11"/>
  <c r="AE15" i="11"/>
  <c r="AF15" i="11" s="1"/>
  <c r="AG15" i="11" s="1"/>
  <c r="AC15" i="11"/>
  <c r="AD15" i="11" s="1"/>
  <c r="AB15" i="11"/>
  <c r="T15" i="11"/>
  <c r="S15" i="11"/>
  <c r="R15" i="11"/>
  <c r="K15" i="11"/>
  <c r="L15" i="11" s="1"/>
  <c r="J15" i="11"/>
  <c r="AE14" i="11"/>
  <c r="AF14" i="11" s="1"/>
  <c r="AG14" i="11" s="1"/>
  <c r="AC14" i="11"/>
  <c r="AD14" i="11" s="1"/>
  <c r="AB14" i="11"/>
  <c r="T14" i="11"/>
  <c r="S14" i="11"/>
  <c r="R14" i="11"/>
  <c r="K14" i="11"/>
  <c r="L14" i="11" s="1"/>
  <c r="J14" i="11"/>
  <c r="AE13" i="11"/>
  <c r="AF13" i="11" s="1"/>
  <c r="AG13" i="11" s="1"/>
  <c r="AC13" i="11"/>
  <c r="AD13" i="11" s="1"/>
  <c r="AB13" i="11"/>
  <c r="T13" i="11"/>
  <c r="S13" i="11"/>
  <c r="R13" i="11"/>
  <c r="K13" i="11"/>
  <c r="L13" i="11" s="1"/>
  <c r="J13" i="11"/>
  <c r="AE12" i="11"/>
  <c r="AF12" i="11" s="1"/>
  <c r="AG12" i="11" s="1"/>
  <c r="AC12" i="11"/>
  <c r="AD12" i="11" s="1"/>
  <c r="AB12" i="11"/>
  <c r="T12" i="11"/>
  <c r="S12" i="11"/>
  <c r="R12" i="11"/>
  <c r="K12" i="11"/>
  <c r="L12" i="11" s="1"/>
  <c r="J12" i="11"/>
  <c r="AE11" i="11"/>
  <c r="AF11" i="11" s="1"/>
  <c r="AG11" i="11" s="1"/>
  <c r="AC11" i="11"/>
  <c r="AD11" i="11" s="1"/>
  <c r="AB11" i="11"/>
  <c r="T11" i="11"/>
  <c r="S11" i="11"/>
  <c r="R11" i="11"/>
  <c r="K11" i="11"/>
  <c r="L11" i="11" s="1"/>
  <c r="J11" i="11"/>
  <c r="AE10" i="11"/>
  <c r="AF10" i="11" s="1"/>
  <c r="AG10" i="11" s="1"/>
  <c r="AC10" i="11"/>
  <c r="AD10" i="11" s="1"/>
  <c r="AB10" i="11"/>
  <c r="T10" i="11"/>
  <c r="S10" i="11"/>
  <c r="R10" i="11"/>
  <c r="K10" i="11"/>
  <c r="L10" i="11" s="1"/>
  <c r="J10" i="11"/>
  <c r="AE9" i="11"/>
  <c r="AF9" i="11" s="1"/>
  <c r="AG9" i="11" s="1"/>
  <c r="AC9" i="11"/>
  <c r="AD9" i="11" s="1"/>
  <c r="AB9" i="11"/>
  <c r="T9" i="11"/>
  <c r="S9" i="11"/>
  <c r="R9" i="11"/>
  <c r="K9" i="11"/>
  <c r="L9" i="11" s="1"/>
  <c r="J9" i="11"/>
  <c r="AE8" i="11"/>
  <c r="AF8" i="11" s="1"/>
  <c r="AG8" i="11" s="1"/>
  <c r="AC8" i="11"/>
  <c r="AD8" i="11" s="1"/>
  <c r="AC36" i="11" s="1"/>
  <c r="AD36" i="11" s="1"/>
  <c r="AB8" i="11"/>
  <c r="T8" i="11"/>
  <c r="S36" i="11" s="1"/>
  <c r="T36" i="11" s="1"/>
  <c r="S8" i="11"/>
  <c r="R8" i="11"/>
  <c r="K8" i="11"/>
  <c r="L8" i="11" s="1"/>
  <c r="K36" i="11" s="1"/>
  <c r="L36" i="11" s="1"/>
  <c r="J8" i="11"/>
  <c r="AD45" i="10"/>
  <c r="AA40" i="10"/>
  <c r="O40" i="10"/>
  <c r="H40" i="10"/>
  <c r="AC38" i="10"/>
  <c r="AD38" i="10" s="1"/>
  <c r="AE38" i="10" s="1"/>
  <c r="AA38" i="10"/>
  <c r="AB38" i="10" s="1"/>
  <c r="Z38" i="10"/>
  <c r="O38" i="10"/>
  <c r="N38" i="10"/>
  <c r="H38" i="10"/>
  <c r="I38" i="10" s="1"/>
  <c r="G38" i="10"/>
  <c r="AC37" i="10"/>
  <c r="AD37" i="10" s="1"/>
  <c r="AE37" i="10" s="1"/>
  <c r="AA37" i="10"/>
  <c r="AB37" i="10" s="1"/>
  <c r="Z37" i="10"/>
  <c r="O37" i="10"/>
  <c r="N37" i="10"/>
  <c r="H37" i="10"/>
  <c r="I37" i="10" s="1"/>
  <c r="G37" i="10"/>
  <c r="AC36" i="10"/>
  <c r="AD36" i="10" s="1"/>
  <c r="AE36" i="10" s="1"/>
  <c r="AA36" i="10"/>
  <c r="AB36" i="10" s="1"/>
  <c r="Z36" i="10"/>
  <c r="O36" i="10"/>
  <c r="N36" i="10"/>
  <c r="H36" i="10"/>
  <c r="I36" i="10" s="1"/>
  <c r="G36" i="10"/>
  <c r="AC35" i="10"/>
  <c r="AD35" i="10" s="1"/>
  <c r="AE35" i="10" s="1"/>
  <c r="AA35" i="10"/>
  <c r="AB35" i="10" s="1"/>
  <c r="Z35" i="10"/>
  <c r="O35" i="10"/>
  <c r="N35" i="10"/>
  <c r="H35" i="10"/>
  <c r="I35" i="10" s="1"/>
  <c r="G35" i="10"/>
  <c r="AC34" i="10"/>
  <c r="AD34" i="10" s="1"/>
  <c r="AE34" i="10" s="1"/>
  <c r="AA34" i="10"/>
  <c r="AB34" i="10" s="1"/>
  <c r="Z34" i="10"/>
  <c r="O34" i="10"/>
  <c r="N34" i="10"/>
  <c r="H34" i="10"/>
  <c r="I34" i="10" s="1"/>
  <c r="G34" i="10"/>
  <c r="AC33" i="10"/>
  <c r="AD33" i="10" s="1"/>
  <c r="AE33" i="10" s="1"/>
  <c r="AA33" i="10"/>
  <c r="AB33" i="10" s="1"/>
  <c r="Z33" i="10"/>
  <c r="O33" i="10"/>
  <c r="N33" i="10"/>
  <c r="H33" i="10"/>
  <c r="I33" i="10" s="1"/>
  <c r="G33" i="10"/>
  <c r="AC32" i="10"/>
  <c r="AD32" i="10" s="1"/>
  <c r="AE32" i="10" s="1"/>
  <c r="AA32" i="10"/>
  <c r="AB32" i="10" s="1"/>
  <c r="Z32" i="10"/>
  <c r="O32" i="10"/>
  <c r="N32" i="10"/>
  <c r="H32" i="10"/>
  <c r="I32" i="10" s="1"/>
  <c r="G32" i="10"/>
  <c r="AC31" i="10"/>
  <c r="AD31" i="10" s="1"/>
  <c r="AE31" i="10" s="1"/>
  <c r="AA31" i="10"/>
  <c r="AB31" i="10" s="1"/>
  <c r="Z31" i="10"/>
  <c r="O31" i="10"/>
  <c r="N31" i="10"/>
  <c r="H31" i="10"/>
  <c r="I31" i="10" s="1"/>
  <c r="G31" i="10"/>
  <c r="AC30" i="10"/>
  <c r="AD30" i="10" s="1"/>
  <c r="AE30" i="10" s="1"/>
  <c r="AA30" i="10"/>
  <c r="AB30" i="10" s="1"/>
  <c r="Z30" i="10"/>
  <c r="O30" i="10"/>
  <c r="N30" i="10"/>
  <c r="H30" i="10"/>
  <c r="I30" i="10" s="1"/>
  <c r="G30" i="10"/>
  <c r="AC29" i="10"/>
  <c r="AD29" i="10" s="1"/>
  <c r="AE29" i="10" s="1"/>
  <c r="AA29" i="10"/>
  <c r="AB29" i="10" s="1"/>
  <c r="Z29" i="10"/>
  <c r="O29" i="10"/>
  <c r="N29" i="10"/>
  <c r="H29" i="10"/>
  <c r="I29" i="10" s="1"/>
  <c r="G29" i="10"/>
  <c r="AC28" i="10"/>
  <c r="AD28" i="10" s="1"/>
  <c r="AE28" i="10" s="1"/>
  <c r="AA28" i="10"/>
  <c r="AB28" i="10" s="1"/>
  <c r="Z28" i="10"/>
  <c r="O28" i="10"/>
  <c r="N28" i="10"/>
  <c r="H28" i="10"/>
  <c r="I28" i="10" s="1"/>
  <c r="G28" i="10"/>
  <c r="AC27" i="10"/>
  <c r="AD27" i="10" s="1"/>
  <c r="AE27" i="10" s="1"/>
  <c r="AA27" i="10"/>
  <c r="AB27" i="10" s="1"/>
  <c r="Z27" i="10"/>
  <c r="O27" i="10"/>
  <c r="N27" i="10"/>
  <c r="H27" i="10"/>
  <c r="I27" i="10" s="1"/>
  <c r="G27" i="10"/>
  <c r="AC26" i="10"/>
  <c r="AD26" i="10" s="1"/>
  <c r="AE26" i="10" s="1"/>
  <c r="AA26" i="10"/>
  <c r="AB26" i="10" s="1"/>
  <c r="Z26" i="10"/>
  <c r="O26" i="10"/>
  <c r="N26" i="10"/>
  <c r="H26" i="10"/>
  <c r="I26" i="10" s="1"/>
  <c r="G26" i="10"/>
  <c r="AC25" i="10"/>
  <c r="AD25" i="10" s="1"/>
  <c r="AE25" i="10" s="1"/>
  <c r="AA25" i="10"/>
  <c r="AB25" i="10" s="1"/>
  <c r="Z25" i="10"/>
  <c r="O25" i="10"/>
  <c r="N25" i="10"/>
  <c r="H25" i="10"/>
  <c r="I25" i="10" s="1"/>
  <c r="G25" i="10"/>
  <c r="AD24" i="10"/>
  <c r="AE24" i="10" s="1"/>
  <c r="AC24" i="10"/>
  <c r="AA24" i="10"/>
  <c r="AB24" i="10" s="1"/>
  <c r="Z24" i="10"/>
  <c r="O24" i="10"/>
  <c r="N24" i="10"/>
  <c r="H24" i="10"/>
  <c r="P24" i="10" s="1"/>
  <c r="G24" i="10"/>
  <c r="AA23" i="10"/>
  <c r="AB23" i="10" s="1"/>
  <c r="Z23" i="10"/>
  <c r="AC23" i="10" s="1"/>
  <c r="AD23" i="10" s="1"/>
  <c r="AE23" i="10" s="1"/>
  <c r="O23" i="10"/>
  <c r="N23" i="10"/>
  <c r="I23" i="10"/>
  <c r="H23" i="10"/>
  <c r="P23" i="10" s="1"/>
  <c r="G23" i="10"/>
  <c r="AD22" i="10"/>
  <c r="AE22" i="10" s="1"/>
  <c r="AC22" i="10"/>
  <c r="AA22" i="10"/>
  <c r="AB22" i="10" s="1"/>
  <c r="Z22" i="10"/>
  <c r="O22" i="10"/>
  <c r="N22" i="10"/>
  <c r="H22" i="10"/>
  <c r="P22" i="10" s="1"/>
  <c r="AB21" i="10"/>
  <c r="AA21" i="10"/>
  <c r="Z21" i="10"/>
  <c r="O21" i="10"/>
  <c r="N21" i="10"/>
  <c r="H21" i="10"/>
  <c r="I21" i="10" s="1"/>
  <c r="G21" i="10"/>
  <c r="AC21" i="10" s="1"/>
  <c r="AD21" i="10" s="1"/>
  <c r="AE21" i="10" s="1"/>
  <c r="AB20" i="10"/>
  <c r="AA20" i="10"/>
  <c r="Z20" i="10"/>
  <c r="O20" i="10"/>
  <c r="N20" i="10"/>
  <c r="H20" i="10"/>
  <c r="I20" i="10" s="1"/>
  <c r="G20" i="10"/>
  <c r="AC20" i="10" s="1"/>
  <c r="AD20" i="10" s="1"/>
  <c r="AE20" i="10" s="1"/>
  <c r="AB19" i="10"/>
  <c r="AA19" i="10"/>
  <c r="Z19" i="10"/>
  <c r="O19" i="10"/>
  <c r="N19" i="10"/>
  <c r="H19" i="10"/>
  <c r="I19" i="10" s="1"/>
  <c r="G19" i="10"/>
  <c r="AC19" i="10" s="1"/>
  <c r="AD19" i="10" s="1"/>
  <c r="AE19" i="10" s="1"/>
  <c r="AB18" i="10"/>
  <c r="AA18" i="10"/>
  <c r="Z18" i="10"/>
  <c r="P18" i="10"/>
  <c r="O18" i="10"/>
  <c r="N18" i="10"/>
  <c r="H18" i="10"/>
  <c r="I18" i="10" s="1"/>
  <c r="G18" i="10"/>
  <c r="AC18" i="10" s="1"/>
  <c r="AD18" i="10" s="1"/>
  <c r="AE18" i="10" s="1"/>
  <c r="AB17" i="10"/>
  <c r="AA17" i="10"/>
  <c r="Z17" i="10"/>
  <c r="O17" i="10"/>
  <c r="N17" i="10"/>
  <c r="H17" i="10"/>
  <c r="I17" i="10" s="1"/>
  <c r="G17" i="10"/>
  <c r="AC17" i="10" s="1"/>
  <c r="AD17" i="10" s="1"/>
  <c r="AE17" i="10" s="1"/>
  <c r="AB16" i="10"/>
  <c r="AA16" i="10"/>
  <c r="Z16" i="10"/>
  <c r="O16" i="10"/>
  <c r="N16" i="10"/>
  <c r="H16" i="10"/>
  <c r="I16" i="10" s="1"/>
  <c r="G16" i="10"/>
  <c r="AC16" i="10" s="1"/>
  <c r="AD16" i="10" s="1"/>
  <c r="AE16" i="10" s="1"/>
  <c r="AC15" i="10"/>
  <c r="AD15" i="10" s="1"/>
  <c r="AE15" i="10" s="1"/>
  <c r="AB15" i="10"/>
  <c r="AA15" i="10"/>
  <c r="Z15" i="10"/>
  <c r="O15" i="10"/>
  <c r="N15" i="10"/>
  <c r="H15" i="10"/>
  <c r="P15" i="10" s="1"/>
  <c r="G15" i="10"/>
  <c r="AB14" i="10"/>
  <c r="AA14" i="10"/>
  <c r="Z14" i="10"/>
  <c r="O14" i="10"/>
  <c r="N14" i="10"/>
  <c r="I14" i="10"/>
  <c r="H14" i="10"/>
  <c r="P14" i="10" s="1"/>
  <c r="G14" i="10"/>
  <c r="AC14" i="10" s="1"/>
  <c r="AD14" i="10" s="1"/>
  <c r="AE14" i="10" s="1"/>
  <c r="AB13" i="10"/>
  <c r="AA13" i="10"/>
  <c r="Z13" i="10"/>
  <c r="AC13" i="10" s="1"/>
  <c r="AD13" i="10" s="1"/>
  <c r="AE13" i="10" s="1"/>
  <c r="O13" i="10"/>
  <c r="N13" i="10"/>
  <c r="I13" i="10"/>
  <c r="H13" i="10"/>
  <c r="P13" i="10" s="1"/>
  <c r="AB12" i="10"/>
  <c r="AA12" i="10"/>
  <c r="Z12" i="10"/>
  <c r="P12" i="10"/>
  <c r="O12" i="10"/>
  <c r="N12" i="10"/>
  <c r="H12" i="10"/>
  <c r="I12" i="10" s="1"/>
  <c r="G12" i="10"/>
  <c r="AC12" i="10" s="1"/>
  <c r="AD12" i="10" s="1"/>
  <c r="AE12" i="10" s="1"/>
  <c r="AA11" i="10"/>
  <c r="AB11" i="10" s="1"/>
  <c r="Z11" i="10"/>
  <c r="O11" i="10"/>
  <c r="N11" i="10"/>
  <c r="H11" i="10"/>
  <c r="I11" i="10" s="1"/>
  <c r="G11" i="10"/>
  <c r="AB10" i="10"/>
  <c r="AA10" i="10"/>
  <c r="Z10" i="10"/>
  <c r="P10" i="10"/>
  <c r="O10" i="10"/>
  <c r="N10" i="10"/>
  <c r="H10" i="10"/>
  <c r="I10" i="10" s="1"/>
  <c r="G10" i="10"/>
  <c r="AC10" i="10" s="1"/>
  <c r="AD10" i="10" s="1"/>
  <c r="AE10" i="10" s="1"/>
  <c r="AE9" i="10"/>
  <c r="AD9" i="10"/>
  <c r="AB9" i="10"/>
  <c r="AA9" i="10"/>
  <c r="Z9" i="10"/>
  <c r="O9" i="10"/>
  <c r="N9" i="10"/>
  <c r="AC9" i="10" s="1"/>
  <c r="H9" i="10"/>
  <c r="I9" i="10" s="1"/>
  <c r="BA45" i="8"/>
  <c r="AX40" i="8"/>
  <c r="AM40" i="8"/>
  <c r="AB40" i="8"/>
  <c r="M40" i="8"/>
  <c r="AX38" i="8"/>
  <c r="AY38" i="8" s="1"/>
  <c r="AW38" i="8"/>
  <c r="AN38" i="8"/>
  <c r="AM38" i="8"/>
  <c r="AL38" i="8"/>
  <c r="AB38" i="8"/>
  <c r="AC38" i="8" s="1"/>
  <c r="AA38" i="8"/>
  <c r="N38" i="8"/>
  <c r="M38" i="8"/>
  <c r="L38" i="8"/>
  <c r="AZ38" i="8" s="1"/>
  <c r="BA38" i="8" s="1"/>
  <c r="AW37" i="8"/>
  <c r="AX37" i="8" s="1"/>
  <c r="AN37" i="8"/>
  <c r="AM37" i="8"/>
  <c r="AL37" i="8"/>
  <c r="AC37" i="8"/>
  <c r="AB37" i="8"/>
  <c r="AA37" i="8"/>
  <c r="M37" i="8"/>
  <c r="N37" i="8" s="1"/>
  <c r="L37" i="8"/>
  <c r="AZ37" i="8" s="1"/>
  <c r="BA37" i="8" s="1"/>
  <c r="AX36" i="8"/>
  <c r="AW36" i="8"/>
  <c r="AN36" i="8"/>
  <c r="AM36" i="8"/>
  <c r="AL36" i="8"/>
  <c r="AB36" i="8"/>
  <c r="AC36" i="8" s="1"/>
  <c r="AA36" i="8"/>
  <c r="N36" i="8"/>
  <c r="M36" i="8"/>
  <c r="L36" i="8"/>
  <c r="AZ36" i="8" s="1"/>
  <c r="BA36" i="8" s="1"/>
  <c r="AX35" i="8"/>
  <c r="AW35" i="8"/>
  <c r="AM35" i="8"/>
  <c r="AN35" i="8" s="1"/>
  <c r="AL35" i="8"/>
  <c r="AC35" i="8"/>
  <c r="AB35" i="8"/>
  <c r="AA35" i="8"/>
  <c r="M35" i="8"/>
  <c r="N35" i="8" s="1"/>
  <c r="L35" i="8"/>
  <c r="AZ34" i="8"/>
  <c r="BA34" i="8" s="1"/>
  <c r="AX34" i="8"/>
  <c r="AY34" i="8" s="1"/>
  <c r="AW34" i="8"/>
  <c r="AN34" i="8"/>
  <c r="AM34" i="8"/>
  <c r="AL34" i="8"/>
  <c r="AB34" i="8"/>
  <c r="AC34" i="8" s="1"/>
  <c r="AA34" i="8"/>
  <c r="N34" i="8"/>
  <c r="M34" i="8"/>
  <c r="L34" i="8"/>
  <c r="AW33" i="8"/>
  <c r="AX33" i="8" s="1"/>
  <c r="AN33" i="8"/>
  <c r="AM33" i="8"/>
  <c r="AL33" i="8"/>
  <c r="AB33" i="8"/>
  <c r="AC33" i="8" s="1"/>
  <c r="AA33" i="8"/>
  <c r="M33" i="8"/>
  <c r="N33" i="8" s="1"/>
  <c r="L33" i="8"/>
  <c r="AZ33" i="8" s="1"/>
  <c r="BA33" i="8" s="1"/>
  <c r="BB32" i="8"/>
  <c r="AX32" i="8"/>
  <c r="AY32" i="8" s="1"/>
  <c r="AW32" i="8"/>
  <c r="AN32" i="8"/>
  <c r="AM32" i="8"/>
  <c r="AL32" i="8"/>
  <c r="AB32" i="8"/>
  <c r="AC32" i="8" s="1"/>
  <c r="AA32" i="8"/>
  <c r="N32" i="8"/>
  <c r="M32" i="8"/>
  <c r="L32" i="8"/>
  <c r="AZ32" i="8" s="1"/>
  <c r="BA32" i="8" s="1"/>
  <c r="AX31" i="8"/>
  <c r="AW31" i="8"/>
  <c r="AM31" i="8"/>
  <c r="AN31" i="8" s="1"/>
  <c r="AL31" i="8"/>
  <c r="AC31" i="8"/>
  <c r="AB31" i="8"/>
  <c r="AA31" i="8"/>
  <c r="M31" i="8"/>
  <c r="N31" i="8" s="1"/>
  <c r="L31" i="8"/>
  <c r="AZ30" i="8"/>
  <c r="BA30" i="8" s="1"/>
  <c r="AX30" i="8"/>
  <c r="AY30" i="8" s="1"/>
  <c r="AW30" i="8"/>
  <c r="AN30" i="8"/>
  <c r="AM30" i="8"/>
  <c r="AL30" i="8"/>
  <c r="AB30" i="8"/>
  <c r="AC30" i="8" s="1"/>
  <c r="AA30" i="8"/>
  <c r="N30" i="8"/>
  <c r="M30" i="8"/>
  <c r="L30" i="8"/>
  <c r="AW29" i="8"/>
  <c r="AX29" i="8" s="1"/>
  <c r="AN29" i="8"/>
  <c r="AM29" i="8"/>
  <c r="AL29" i="8"/>
  <c r="AB29" i="8"/>
  <c r="AC29" i="8" s="1"/>
  <c r="AA29" i="8"/>
  <c r="M29" i="8"/>
  <c r="N29" i="8" s="1"/>
  <c r="L29" i="8"/>
  <c r="AZ29" i="8" s="1"/>
  <c r="BA29" i="8" s="1"/>
  <c r="BB28" i="8"/>
  <c r="AX28" i="8"/>
  <c r="AY28" i="8" s="1"/>
  <c r="AW28" i="8"/>
  <c r="AN28" i="8"/>
  <c r="AM28" i="8"/>
  <c r="AL28" i="8"/>
  <c r="AB28" i="8"/>
  <c r="AC28" i="8" s="1"/>
  <c r="AA28" i="8"/>
  <c r="N28" i="8"/>
  <c r="M28" i="8"/>
  <c r="L28" i="8"/>
  <c r="AZ28" i="8" s="1"/>
  <c r="BA28" i="8" s="1"/>
  <c r="AX27" i="8"/>
  <c r="AW27" i="8"/>
  <c r="AM27" i="8"/>
  <c r="AN27" i="8" s="1"/>
  <c r="AL27" i="8"/>
  <c r="AC27" i="8"/>
  <c r="AB27" i="8"/>
  <c r="AA27" i="8"/>
  <c r="M27" i="8"/>
  <c r="N27" i="8" s="1"/>
  <c r="L27" i="8"/>
  <c r="AZ26" i="8"/>
  <c r="BA26" i="8" s="1"/>
  <c r="AX26" i="8"/>
  <c r="AY26" i="8" s="1"/>
  <c r="AW26" i="8"/>
  <c r="AN26" i="8"/>
  <c r="AM26" i="8"/>
  <c r="AL26" i="8"/>
  <c r="AB26" i="8"/>
  <c r="AC26" i="8" s="1"/>
  <c r="AA26" i="8"/>
  <c r="N26" i="8"/>
  <c r="M26" i="8"/>
  <c r="L26" i="8"/>
  <c r="AW25" i="8"/>
  <c r="AX25" i="8" s="1"/>
  <c r="AN25" i="8"/>
  <c r="AM25" i="8"/>
  <c r="AL25" i="8"/>
  <c r="AB25" i="8"/>
  <c r="AC25" i="8" s="1"/>
  <c r="AA25" i="8"/>
  <c r="M25" i="8"/>
  <c r="N25" i="8" s="1"/>
  <c r="L25" i="8"/>
  <c r="AZ25" i="8" s="1"/>
  <c r="BA25" i="8" s="1"/>
  <c r="BB24" i="8"/>
  <c r="AX24" i="8"/>
  <c r="AY24" i="8" s="1"/>
  <c r="AW24" i="8"/>
  <c r="AN24" i="8"/>
  <c r="AM24" i="8"/>
  <c r="AL24" i="8"/>
  <c r="AB24" i="8"/>
  <c r="AC24" i="8" s="1"/>
  <c r="AA24" i="8"/>
  <c r="N24" i="8"/>
  <c r="M24" i="8"/>
  <c r="L24" i="8"/>
  <c r="AZ24" i="8" s="1"/>
  <c r="BA24" i="8" s="1"/>
  <c r="AX23" i="8"/>
  <c r="AW23" i="8"/>
  <c r="AM23" i="8"/>
  <c r="AN23" i="8" s="1"/>
  <c r="AL23" i="8"/>
  <c r="AC23" i="8"/>
  <c r="AB23" i="8"/>
  <c r="AA23" i="8"/>
  <c r="M23" i="8"/>
  <c r="N23" i="8" s="1"/>
  <c r="L23" i="8"/>
  <c r="AZ22" i="8"/>
  <c r="BA22" i="8" s="1"/>
  <c r="AX22" i="8"/>
  <c r="AY22" i="8" s="1"/>
  <c r="AW22" i="8"/>
  <c r="AM22" i="8"/>
  <c r="AN22" i="8" s="1"/>
  <c r="AL22" i="8"/>
  <c r="AB22" i="8"/>
  <c r="AC22" i="8" s="1"/>
  <c r="AA22" i="8"/>
  <c r="N22" i="8"/>
  <c r="M22" i="8"/>
  <c r="L22" i="8"/>
  <c r="AX21" i="8"/>
  <c r="AW21" i="8"/>
  <c r="AM21" i="8"/>
  <c r="AN21" i="8" s="1"/>
  <c r="AL21" i="8"/>
  <c r="AC21" i="8"/>
  <c r="AB21" i="8"/>
  <c r="AA21" i="8"/>
  <c r="N21" i="8"/>
  <c r="M21" i="8"/>
  <c r="L21" i="8"/>
  <c r="AX20" i="8"/>
  <c r="AY20" i="8" s="1"/>
  <c r="AW20" i="8"/>
  <c r="AN20" i="8"/>
  <c r="AM20" i="8"/>
  <c r="AL20" i="8"/>
  <c r="AC20" i="8"/>
  <c r="AB20" i="8"/>
  <c r="AA20" i="8"/>
  <c r="N20" i="8"/>
  <c r="M20" i="8"/>
  <c r="L20" i="8"/>
  <c r="AW19" i="8"/>
  <c r="AX19" i="8" s="1"/>
  <c r="AY19" i="8" s="1"/>
  <c r="AM19" i="8"/>
  <c r="AN19" i="8" s="1"/>
  <c r="AL19" i="8"/>
  <c r="AC19" i="8"/>
  <c r="AB19" i="8"/>
  <c r="AA19" i="8"/>
  <c r="AZ19" i="8" s="1"/>
  <c r="BA19" i="8" s="1"/>
  <c r="M19" i="8"/>
  <c r="N19" i="8" s="1"/>
  <c r="L19" i="8"/>
  <c r="AX18" i="8"/>
  <c r="BB18" i="8" s="1"/>
  <c r="AW18" i="8"/>
  <c r="AN18" i="8"/>
  <c r="AM18" i="8"/>
  <c r="AL18" i="8"/>
  <c r="AB18" i="8"/>
  <c r="AC18" i="8" s="1"/>
  <c r="AA18" i="8"/>
  <c r="AZ18" i="8" s="1"/>
  <c r="BA18" i="8" s="1"/>
  <c r="N18" i="8"/>
  <c r="M18" i="8"/>
  <c r="L18" i="8"/>
  <c r="AW17" i="8"/>
  <c r="AX17" i="8" s="1"/>
  <c r="AM17" i="8"/>
  <c r="AN17" i="8" s="1"/>
  <c r="AL17" i="8"/>
  <c r="AC17" i="8"/>
  <c r="AB17" i="8"/>
  <c r="AA17" i="8"/>
  <c r="M17" i="8"/>
  <c r="N17" i="8" s="1"/>
  <c r="L17" i="8"/>
  <c r="AZ17" i="8" s="1"/>
  <c r="BA17" i="8" s="1"/>
  <c r="AX16" i="8"/>
  <c r="AY16" i="8" s="1"/>
  <c r="AW16" i="8"/>
  <c r="AN16" i="8"/>
  <c r="AM16" i="8"/>
  <c r="AL16" i="8"/>
  <c r="AB16" i="8"/>
  <c r="AC16" i="8" s="1"/>
  <c r="AA16" i="8"/>
  <c r="N16" i="8"/>
  <c r="M16" i="8"/>
  <c r="L16" i="8"/>
  <c r="AZ16" i="8" s="1"/>
  <c r="BA16" i="8" s="1"/>
  <c r="AW15" i="8"/>
  <c r="AX15" i="8" s="1"/>
  <c r="AY15" i="8" s="1"/>
  <c r="AM15" i="8"/>
  <c r="AN15" i="8" s="1"/>
  <c r="AL15" i="8"/>
  <c r="AC15" i="8"/>
  <c r="AB15" i="8"/>
  <c r="AA15" i="8"/>
  <c r="AZ15" i="8" s="1"/>
  <c r="BA15" i="8" s="1"/>
  <c r="M15" i="8"/>
  <c r="N15" i="8" s="1"/>
  <c r="L15" i="8"/>
  <c r="AX14" i="8"/>
  <c r="BB14" i="8" s="1"/>
  <c r="AW14" i="8"/>
  <c r="AN14" i="8"/>
  <c r="AM14" i="8"/>
  <c r="AL14" i="8"/>
  <c r="AB14" i="8"/>
  <c r="AC14" i="8" s="1"/>
  <c r="AA14" i="8"/>
  <c r="AZ14" i="8" s="1"/>
  <c r="BA14" i="8" s="1"/>
  <c r="N14" i="8"/>
  <c r="M14" i="8"/>
  <c r="L14" i="8"/>
  <c r="AW13" i="8"/>
  <c r="AX13" i="8" s="1"/>
  <c r="AM13" i="8"/>
  <c r="AN13" i="8" s="1"/>
  <c r="AL13" i="8"/>
  <c r="AC13" i="8"/>
  <c r="AB13" i="8"/>
  <c r="AA13" i="8"/>
  <c r="N13" i="8"/>
  <c r="M13" i="8"/>
  <c r="L13" i="8"/>
  <c r="AZ13" i="8" s="1"/>
  <c r="BA13" i="8" s="1"/>
  <c r="AX12" i="8"/>
  <c r="AY12" i="8" s="1"/>
  <c r="AW12" i="8"/>
  <c r="AN12" i="8"/>
  <c r="AM12" i="8"/>
  <c r="AL12" i="8"/>
  <c r="AB12" i="8"/>
  <c r="AC12" i="8" s="1"/>
  <c r="AA12" i="8"/>
  <c r="N12" i="8"/>
  <c r="M12" i="8"/>
  <c r="L12" i="8"/>
  <c r="AZ12" i="8" s="1"/>
  <c r="BA12" i="8" s="1"/>
  <c r="AW11" i="8"/>
  <c r="AX11" i="8" s="1"/>
  <c r="AY11" i="8" s="1"/>
  <c r="AM11" i="8"/>
  <c r="AN11" i="8" s="1"/>
  <c r="AL11" i="8"/>
  <c r="AC11" i="8"/>
  <c r="AB11" i="8"/>
  <c r="AA11" i="8"/>
  <c r="AZ11" i="8" s="1"/>
  <c r="BA11" i="8" s="1"/>
  <c r="M11" i="8"/>
  <c r="N11" i="8" s="1"/>
  <c r="L11" i="8"/>
  <c r="AW10" i="8"/>
  <c r="AX10" i="8" s="1"/>
  <c r="AM10" i="8"/>
  <c r="AN10" i="8" s="1"/>
  <c r="AL10" i="8"/>
  <c r="AC10" i="8"/>
  <c r="AB10" i="8"/>
  <c r="AA10" i="8"/>
  <c r="M10" i="8"/>
  <c r="N10" i="8" s="1"/>
  <c r="L10" i="8"/>
  <c r="AZ10" i="8" s="1"/>
  <c r="BA10" i="8" s="1"/>
  <c r="AX9" i="8"/>
  <c r="BB9" i="8" s="1"/>
  <c r="AW9" i="8"/>
  <c r="AN9" i="8"/>
  <c r="AM9" i="8"/>
  <c r="AL9" i="8"/>
  <c r="AB9" i="8"/>
  <c r="AC9" i="8" s="1"/>
  <c r="AA9" i="8"/>
  <c r="N9" i="8"/>
  <c r="M9" i="8"/>
  <c r="L9" i="8"/>
  <c r="AZ9" i="8" s="1"/>
  <c r="BA9" i="8" s="1"/>
  <c r="BA40" i="7"/>
  <c r="AX35" i="7"/>
  <c r="AL35" i="7"/>
  <c r="AD35" i="7"/>
  <c r="P35" i="7"/>
  <c r="AX33" i="7"/>
  <c r="AY33" i="7" s="1"/>
  <c r="AW33" i="7"/>
  <c r="AL33" i="7"/>
  <c r="AM33" i="7" s="1"/>
  <c r="AK33" i="7"/>
  <c r="AD33" i="7"/>
  <c r="AC33" i="7"/>
  <c r="Q33" i="7"/>
  <c r="P33" i="7"/>
  <c r="AE33" i="7" s="1"/>
  <c r="O33" i="7"/>
  <c r="AZ33" i="7" s="1"/>
  <c r="BA33" i="7" s="1"/>
  <c r="BB33" i="7" s="1"/>
  <c r="AW32" i="7"/>
  <c r="AX32" i="7" s="1"/>
  <c r="AY32" i="7" s="1"/>
  <c r="AL32" i="7"/>
  <c r="AM32" i="7" s="1"/>
  <c r="AK32" i="7"/>
  <c r="AD32" i="7"/>
  <c r="AC32" i="7"/>
  <c r="P32" i="7"/>
  <c r="Q32" i="7" s="1"/>
  <c r="O32" i="7"/>
  <c r="AZ32" i="7" s="1"/>
  <c r="BA32" i="7" s="1"/>
  <c r="BB32" i="7" s="1"/>
  <c r="AW31" i="7"/>
  <c r="AX31" i="7" s="1"/>
  <c r="AY31" i="7" s="1"/>
  <c r="AM31" i="7"/>
  <c r="AL31" i="7"/>
  <c r="AK31" i="7"/>
  <c r="AD31" i="7"/>
  <c r="AC31" i="7"/>
  <c r="P31" i="7"/>
  <c r="Q31" i="7" s="1"/>
  <c r="O31" i="7"/>
  <c r="AZ31" i="7" s="1"/>
  <c r="BA31" i="7" s="1"/>
  <c r="BB31" i="7" s="1"/>
  <c r="AW30" i="7"/>
  <c r="AX30" i="7" s="1"/>
  <c r="AY30" i="7" s="1"/>
  <c r="AL30" i="7"/>
  <c r="AM30" i="7" s="1"/>
  <c r="AK30" i="7"/>
  <c r="AD30" i="7"/>
  <c r="AC30" i="7"/>
  <c r="P30" i="7"/>
  <c r="AE30" i="7" s="1"/>
  <c r="O30" i="7"/>
  <c r="AZ30" i="7" s="1"/>
  <c r="BA30" i="7" s="1"/>
  <c r="BB30" i="7" s="1"/>
  <c r="AX29" i="7"/>
  <c r="AY29" i="7" s="1"/>
  <c r="AL29" i="7"/>
  <c r="AM29" i="7" s="1"/>
  <c r="AK29" i="7"/>
  <c r="AD29" i="7"/>
  <c r="AC29" i="7"/>
  <c r="AZ29" i="7" s="1"/>
  <c r="BA29" i="7" s="1"/>
  <c r="BB29" i="7" s="1"/>
  <c r="P29" i="7"/>
  <c r="Q29" i="7" s="1"/>
  <c r="O29" i="7"/>
  <c r="AZ28" i="7"/>
  <c r="BA28" i="7" s="1"/>
  <c r="BB28" i="7" s="1"/>
  <c r="AW28" i="7"/>
  <c r="AX28" i="7" s="1"/>
  <c r="AY28" i="7" s="1"/>
  <c r="AM28" i="7"/>
  <c r="AD28" i="7"/>
  <c r="AC28" i="7"/>
  <c r="Q28" i="7"/>
  <c r="P28" i="7"/>
  <c r="AE28" i="7" s="1"/>
  <c r="O28" i="7"/>
  <c r="AX27" i="7"/>
  <c r="AY27" i="7" s="1"/>
  <c r="AM27" i="7"/>
  <c r="AL27" i="7"/>
  <c r="AK27" i="7"/>
  <c r="AD27" i="7"/>
  <c r="AC27" i="7"/>
  <c r="P27" i="7"/>
  <c r="Q27" i="7" s="1"/>
  <c r="O27" i="7"/>
  <c r="AZ27" i="7" s="1"/>
  <c r="BA27" i="7" s="1"/>
  <c r="BB27" i="7" s="1"/>
  <c r="AW26" i="7"/>
  <c r="AX26" i="7" s="1"/>
  <c r="AY26" i="7" s="1"/>
  <c r="AL26" i="7"/>
  <c r="AM26" i="7" s="1"/>
  <c r="AK26" i="7"/>
  <c r="AD26" i="7"/>
  <c r="AC26" i="7"/>
  <c r="P26" i="7"/>
  <c r="AE26" i="7" s="1"/>
  <c r="O26" i="7"/>
  <c r="AZ26" i="7" s="1"/>
  <c r="BA26" i="7" s="1"/>
  <c r="BB26" i="7" s="1"/>
  <c r="AX25" i="7"/>
  <c r="AY25" i="7" s="1"/>
  <c r="AW25" i="7"/>
  <c r="AL25" i="7"/>
  <c r="AM25" i="7" s="1"/>
  <c r="AK25" i="7"/>
  <c r="AD25" i="7"/>
  <c r="AC25" i="7"/>
  <c r="Q25" i="7"/>
  <c r="P25" i="7"/>
  <c r="AE25" i="7" s="1"/>
  <c r="O25" i="7"/>
  <c r="AZ25" i="7" s="1"/>
  <c r="BA25" i="7" s="1"/>
  <c r="BB25" i="7" s="1"/>
  <c r="AW24" i="7"/>
  <c r="AX24" i="7" s="1"/>
  <c r="AY24" i="7" s="1"/>
  <c r="AL24" i="7"/>
  <c r="AM24" i="7" s="1"/>
  <c r="AK24" i="7"/>
  <c r="AD24" i="7"/>
  <c r="AC24" i="7"/>
  <c r="P24" i="7"/>
  <c r="Q24" i="7" s="1"/>
  <c r="O24" i="7"/>
  <c r="AZ24" i="7" s="1"/>
  <c r="BA24" i="7" s="1"/>
  <c r="BB24" i="7" s="1"/>
  <c r="AW23" i="7"/>
  <c r="AX23" i="7" s="1"/>
  <c r="AY23" i="7" s="1"/>
  <c r="AM23" i="7"/>
  <c r="AL23" i="7"/>
  <c r="AK23" i="7"/>
  <c r="AD23" i="7"/>
  <c r="AC23" i="7"/>
  <c r="P23" i="7"/>
  <c r="Q23" i="7" s="1"/>
  <c r="O23" i="7"/>
  <c r="AZ23" i="7" s="1"/>
  <c r="BA23" i="7" s="1"/>
  <c r="BB23" i="7" s="1"/>
  <c r="AW22" i="7"/>
  <c r="AX22" i="7" s="1"/>
  <c r="AY22" i="7" s="1"/>
  <c r="AL22" i="7"/>
  <c r="AM22" i="7" s="1"/>
  <c r="AK22" i="7"/>
  <c r="AD22" i="7"/>
  <c r="AC22" i="7"/>
  <c r="P22" i="7"/>
  <c r="AE22" i="7" s="1"/>
  <c r="O22" i="7"/>
  <c r="AZ22" i="7" s="1"/>
  <c r="BA22" i="7" s="1"/>
  <c r="BB22" i="7" s="1"/>
  <c r="AX21" i="7"/>
  <c r="AY21" i="7" s="1"/>
  <c r="AW21" i="7"/>
  <c r="AL21" i="7"/>
  <c r="AM21" i="7" s="1"/>
  <c r="AK21" i="7"/>
  <c r="AD21" i="7"/>
  <c r="AC21" i="7"/>
  <c r="Q21" i="7"/>
  <c r="P21" i="7"/>
  <c r="AE21" i="7" s="1"/>
  <c r="O21" i="7"/>
  <c r="AZ21" i="7" s="1"/>
  <c r="BA21" i="7" s="1"/>
  <c r="BB21" i="7" s="1"/>
  <c r="AW20" i="7"/>
  <c r="AX20" i="7" s="1"/>
  <c r="AY20" i="7" s="1"/>
  <c r="AL20" i="7"/>
  <c r="AM20" i="7" s="1"/>
  <c r="AK20" i="7"/>
  <c r="AD20" i="7"/>
  <c r="AC20" i="7"/>
  <c r="P20" i="7"/>
  <c r="Q20" i="7" s="1"/>
  <c r="O20" i="7"/>
  <c r="AZ20" i="7" s="1"/>
  <c r="BA20" i="7" s="1"/>
  <c r="BB20" i="7" s="1"/>
  <c r="AW19" i="7"/>
  <c r="AX19" i="7" s="1"/>
  <c r="AY19" i="7" s="1"/>
  <c r="AM19" i="7"/>
  <c r="AL19" i="7"/>
  <c r="AK19" i="7"/>
  <c r="AD19" i="7"/>
  <c r="AC19" i="7"/>
  <c r="P19" i="7"/>
  <c r="Q19" i="7" s="1"/>
  <c r="O19" i="7"/>
  <c r="AZ19" i="7" s="1"/>
  <c r="BA19" i="7" s="1"/>
  <c r="BB19" i="7" s="1"/>
  <c r="AW18" i="7"/>
  <c r="AX18" i="7" s="1"/>
  <c r="AY18" i="7" s="1"/>
  <c r="AL18" i="7"/>
  <c r="AM18" i="7" s="1"/>
  <c r="AK18" i="7"/>
  <c r="AD18" i="7"/>
  <c r="AC18" i="7"/>
  <c r="P18" i="7"/>
  <c r="AE18" i="7" s="1"/>
  <c r="O18" i="7"/>
  <c r="AZ18" i="7" s="1"/>
  <c r="BA18" i="7" s="1"/>
  <c r="BB18" i="7" s="1"/>
  <c r="AX17" i="7"/>
  <c r="AY17" i="7" s="1"/>
  <c r="AW17" i="7"/>
  <c r="AL17" i="7"/>
  <c r="AM17" i="7" s="1"/>
  <c r="AK17" i="7"/>
  <c r="AD17" i="7"/>
  <c r="AC17" i="7"/>
  <c r="Q17" i="7"/>
  <c r="P17" i="7"/>
  <c r="AE17" i="7" s="1"/>
  <c r="O17" i="7"/>
  <c r="AZ17" i="7" s="1"/>
  <c r="BA17" i="7" s="1"/>
  <c r="BB17" i="7" s="1"/>
  <c r="AW16" i="7"/>
  <c r="AX16" i="7" s="1"/>
  <c r="AY16" i="7" s="1"/>
  <c r="AL16" i="7"/>
  <c r="AM16" i="7" s="1"/>
  <c r="AK16" i="7"/>
  <c r="AD16" i="7"/>
  <c r="AC16" i="7"/>
  <c r="P16" i="7"/>
  <c r="Q16" i="7" s="1"/>
  <c r="O16" i="7"/>
  <c r="AZ16" i="7" s="1"/>
  <c r="BA16" i="7" s="1"/>
  <c r="BB16" i="7" s="1"/>
  <c r="AW15" i="7"/>
  <c r="AX15" i="7" s="1"/>
  <c r="AY15" i="7" s="1"/>
  <c r="AM15" i="7"/>
  <c r="AL15" i="7"/>
  <c r="AK15" i="7"/>
  <c r="AD15" i="7"/>
  <c r="AC15" i="7"/>
  <c r="P15" i="7"/>
  <c r="Q15" i="7" s="1"/>
  <c r="O15" i="7"/>
  <c r="AZ15" i="7" s="1"/>
  <c r="BA15" i="7" s="1"/>
  <c r="BB15" i="7" s="1"/>
  <c r="AW14" i="7"/>
  <c r="AX14" i="7" s="1"/>
  <c r="AY14" i="7" s="1"/>
  <c r="AL14" i="7"/>
  <c r="AM14" i="7" s="1"/>
  <c r="AK14" i="7"/>
  <c r="AD14" i="7"/>
  <c r="AC14" i="7"/>
  <c r="P14" i="7"/>
  <c r="AE14" i="7" s="1"/>
  <c r="O14" i="7"/>
  <c r="AZ14" i="7" s="1"/>
  <c r="BA14" i="7" s="1"/>
  <c r="BB14" i="7" s="1"/>
  <c r="AX13" i="7"/>
  <c r="AY13" i="7" s="1"/>
  <c r="AW13" i="7"/>
  <c r="AL13" i="7"/>
  <c r="AM13" i="7" s="1"/>
  <c r="AK13" i="7"/>
  <c r="AD13" i="7"/>
  <c r="AC13" i="7"/>
  <c r="Q13" i="7"/>
  <c r="P13" i="7"/>
  <c r="AE13" i="7" s="1"/>
  <c r="O13" i="7"/>
  <c r="AZ13" i="7" s="1"/>
  <c r="BA13" i="7" s="1"/>
  <c r="BB13" i="7" s="1"/>
  <c r="AW12" i="7"/>
  <c r="AX12" i="7" s="1"/>
  <c r="AY12" i="7" s="1"/>
  <c r="AL12" i="7"/>
  <c r="AM12" i="7" s="1"/>
  <c r="AK12" i="7"/>
  <c r="AD12" i="7"/>
  <c r="AC12" i="7"/>
  <c r="P12" i="7"/>
  <c r="Q12" i="7" s="1"/>
  <c r="O12" i="7"/>
  <c r="AZ12" i="7" s="1"/>
  <c r="BA12" i="7" s="1"/>
  <c r="BB12" i="7" s="1"/>
  <c r="AX11" i="7"/>
  <c r="AY11" i="7" s="1"/>
  <c r="AW11" i="7"/>
  <c r="AM11" i="7"/>
  <c r="AL11" i="7"/>
  <c r="AK11" i="7"/>
  <c r="AD11" i="7"/>
  <c r="AC11" i="7"/>
  <c r="Q11" i="7"/>
  <c r="P11" i="7"/>
  <c r="AE11" i="7" s="1"/>
  <c r="O11" i="7"/>
  <c r="AZ11" i="7" s="1"/>
  <c r="BA11" i="7" s="1"/>
  <c r="BB11" i="7" s="1"/>
  <c r="AW10" i="7"/>
  <c r="AX10" i="7" s="1"/>
  <c r="AY10" i="7" s="1"/>
  <c r="AL10" i="7"/>
  <c r="AM10" i="7" s="1"/>
  <c r="AK10" i="7"/>
  <c r="AD10" i="7"/>
  <c r="AC10" i="7"/>
  <c r="P10" i="7"/>
  <c r="AE10" i="7" s="1"/>
  <c r="O10" i="7"/>
  <c r="AZ10" i="7" s="1"/>
  <c r="BA10" i="7" s="1"/>
  <c r="BB10" i="7" s="1"/>
  <c r="AX9" i="7"/>
  <c r="AY9" i="7" s="1"/>
  <c r="AW9" i="7"/>
  <c r="AM9" i="7"/>
  <c r="AL38" i="7" s="1"/>
  <c r="AM38" i="7" s="1"/>
  <c r="AL9" i="7"/>
  <c r="AK9" i="7"/>
  <c r="AD9" i="7"/>
  <c r="AC9" i="7"/>
  <c r="Q9" i="7"/>
  <c r="P9" i="7"/>
  <c r="AE9" i="7" s="1"/>
  <c r="O9" i="7"/>
  <c r="AZ9" i="7" s="1"/>
  <c r="BA9" i="7" s="1"/>
  <c r="BB9" i="7" s="1"/>
  <c r="AN44" i="6"/>
  <c r="AK39" i="6"/>
  <c r="W39" i="6"/>
  <c r="I39" i="6"/>
  <c r="AJ37" i="6"/>
  <c r="AK37" i="6" s="1"/>
  <c r="AL37" i="6" s="1"/>
  <c r="V37" i="6"/>
  <c r="W37" i="6" s="1"/>
  <c r="X37" i="6" s="1"/>
  <c r="J37" i="6"/>
  <c r="I37" i="6"/>
  <c r="H37" i="6"/>
  <c r="AM37" i="6" s="1"/>
  <c r="AN37" i="6" s="1"/>
  <c r="AO37" i="6" s="1"/>
  <c r="AJ36" i="6"/>
  <c r="AK36" i="6" s="1"/>
  <c r="AL36" i="6" s="1"/>
  <c r="V36" i="6"/>
  <c r="W36" i="6" s="1"/>
  <c r="X36" i="6" s="1"/>
  <c r="J36" i="6"/>
  <c r="I36" i="6"/>
  <c r="H36" i="6"/>
  <c r="AM36" i="6" s="1"/>
  <c r="AN36" i="6" s="1"/>
  <c r="AO36" i="6" s="1"/>
  <c r="AJ35" i="6"/>
  <c r="AK35" i="6" s="1"/>
  <c r="AL35" i="6" s="1"/>
  <c r="V35" i="6"/>
  <c r="W35" i="6" s="1"/>
  <c r="X35" i="6" s="1"/>
  <c r="J35" i="6"/>
  <c r="I35" i="6"/>
  <c r="H35" i="6"/>
  <c r="AM35" i="6" s="1"/>
  <c r="AN35" i="6" s="1"/>
  <c r="AO35" i="6" s="1"/>
  <c r="AJ34" i="6"/>
  <c r="AK34" i="6" s="1"/>
  <c r="AL34" i="6" s="1"/>
  <c r="V34" i="6"/>
  <c r="W34" i="6" s="1"/>
  <c r="X34" i="6" s="1"/>
  <c r="J34" i="6"/>
  <c r="I34" i="6"/>
  <c r="H34" i="6"/>
  <c r="AM34" i="6" s="1"/>
  <c r="AN34" i="6" s="1"/>
  <c r="AO34" i="6" s="1"/>
  <c r="AJ33" i="6"/>
  <c r="AK33" i="6" s="1"/>
  <c r="AL33" i="6" s="1"/>
  <c r="V33" i="6"/>
  <c r="W33" i="6" s="1"/>
  <c r="X33" i="6" s="1"/>
  <c r="J33" i="6"/>
  <c r="I33" i="6"/>
  <c r="H33" i="6"/>
  <c r="AM33" i="6" s="1"/>
  <c r="AN33" i="6" s="1"/>
  <c r="AO33" i="6" s="1"/>
  <c r="AJ32" i="6"/>
  <c r="AK32" i="6" s="1"/>
  <c r="AL32" i="6" s="1"/>
  <c r="V32" i="6"/>
  <c r="W32" i="6" s="1"/>
  <c r="X32" i="6" s="1"/>
  <c r="J32" i="6"/>
  <c r="I32" i="6"/>
  <c r="H32" i="6"/>
  <c r="AM32" i="6" s="1"/>
  <c r="AN32" i="6" s="1"/>
  <c r="AO32" i="6" s="1"/>
  <c r="AJ31" i="6"/>
  <c r="AK31" i="6" s="1"/>
  <c r="AL31" i="6" s="1"/>
  <c r="V31" i="6"/>
  <c r="W31" i="6" s="1"/>
  <c r="X31" i="6" s="1"/>
  <c r="J31" i="6"/>
  <c r="I31" i="6"/>
  <c r="H31" i="6"/>
  <c r="AM31" i="6" s="1"/>
  <c r="AN31" i="6" s="1"/>
  <c r="AO31" i="6" s="1"/>
  <c r="AJ30" i="6"/>
  <c r="AK30" i="6" s="1"/>
  <c r="AL30" i="6" s="1"/>
  <c r="V30" i="6"/>
  <c r="W30" i="6" s="1"/>
  <c r="X30" i="6" s="1"/>
  <c r="J30" i="6"/>
  <c r="I30" i="6"/>
  <c r="H30" i="6"/>
  <c r="AJ29" i="6"/>
  <c r="AK29" i="6" s="1"/>
  <c r="AL29" i="6" s="1"/>
  <c r="V29" i="6"/>
  <c r="W29" i="6" s="1"/>
  <c r="X29" i="6" s="1"/>
  <c r="J29" i="6"/>
  <c r="I29" i="6"/>
  <c r="H29" i="6"/>
  <c r="AJ28" i="6"/>
  <c r="AK28" i="6" s="1"/>
  <c r="AL28" i="6" s="1"/>
  <c r="V28" i="6"/>
  <c r="W28" i="6" s="1"/>
  <c r="X28" i="6" s="1"/>
  <c r="J28" i="6"/>
  <c r="I28" i="6"/>
  <c r="H28" i="6"/>
  <c r="AJ27" i="6"/>
  <c r="AK27" i="6" s="1"/>
  <c r="AL27" i="6" s="1"/>
  <c r="V27" i="6"/>
  <c r="W27" i="6" s="1"/>
  <c r="X27" i="6" s="1"/>
  <c r="J27" i="6"/>
  <c r="I27" i="6"/>
  <c r="H27" i="6"/>
  <c r="AJ26" i="6"/>
  <c r="AK26" i="6" s="1"/>
  <c r="AL26" i="6" s="1"/>
  <c r="V26" i="6"/>
  <c r="W26" i="6" s="1"/>
  <c r="X26" i="6" s="1"/>
  <c r="J26" i="6"/>
  <c r="I26" i="6"/>
  <c r="H26" i="6"/>
  <c r="AJ25" i="6"/>
  <c r="AK25" i="6" s="1"/>
  <c r="AL25" i="6" s="1"/>
  <c r="V25" i="6"/>
  <c r="W25" i="6" s="1"/>
  <c r="X25" i="6" s="1"/>
  <c r="J25" i="6"/>
  <c r="I25" i="6"/>
  <c r="H25" i="6"/>
  <c r="AJ24" i="6"/>
  <c r="AK24" i="6" s="1"/>
  <c r="AL24" i="6" s="1"/>
  <c r="V24" i="6"/>
  <c r="W24" i="6" s="1"/>
  <c r="X24" i="6" s="1"/>
  <c r="J24" i="6"/>
  <c r="I24" i="6"/>
  <c r="H24" i="6"/>
  <c r="AJ23" i="6"/>
  <c r="AK23" i="6" s="1"/>
  <c r="AL23" i="6" s="1"/>
  <c r="V23" i="6"/>
  <c r="W23" i="6" s="1"/>
  <c r="X23" i="6" s="1"/>
  <c r="J23" i="6"/>
  <c r="I23" i="6"/>
  <c r="H23" i="6"/>
  <c r="AJ22" i="6"/>
  <c r="AK22" i="6" s="1"/>
  <c r="AL22" i="6" s="1"/>
  <c r="V22" i="6"/>
  <c r="W22" i="6" s="1"/>
  <c r="X22" i="6" s="1"/>
  <c r="J22" i="6"/>
  <c r="I22" i="6"/>
  <c r="H22" i="6"/>
  <c r="AJ21" i="6"/>
  <c r="AK21" i="6" s="1"/>
  <c r="AL21" i="6" s="1"/>
  <c r="V21" i="6"/>
  <c r="W21" i="6" s="1"/>
  <c r="X21" i="6" s="1"/>
  <c r="J21" i="6"/>
  <c r="I21" i="6"/>
  <c r="H21" i="6"/>
  <c r="AJ20" i="6"/>
  <c r="AK20" i="6" s="1"/>
  <c r="AL20" i="6" s="1"/>
  <c r="V20" i="6"/>
  <c r="W20" i="6" s="1"/>
  <c r="X20" i="6" s="1"/>
  <c r="J20" i="6"/>
  <c r="I20" i="6"/>
  <c r="H20" i="6"/>
  <c r="AJ19" i="6"/>
  <c r="AK19" i="6" s="1"/>
  <c r="AL19" i="6" s="1"/>
  <c r="V19" i="6"/>
  <c r="W19" i="6" s="1"/>
  <c r="X19" i="6" s="1"/>
  <c r="J19" i="6"/>
  <c r="I19" i="6"/>
  <c r="H19" i="6"/>
  <c r="AJ18" i="6"/>
  <c r="AK18" i="6" s="1"/>
  <c r="AL18" i="6" s="1"/>
  <c r="V18" i="6"/>
  <c r="W18" i="6" s="1"/>
  <c r="X18" i="6" s="1"/>
  <c r="J18" i="6"/>
  <c r="I18" i="6"/>
  <c r="H18" i="6"/>
  <c r="AJ17" i="6"/>
  <c r="AK17" i="6" s="1"/>
  <c r="AL17" i="6" s="1"/>
  <c r="V17" i="6"/>
  <c r="W17" i="6" s="1"/>
  <c r="X17" i="6" s="1"/>
  <c r="J17" i="6"/>
  <c r="I17" i="6"/>
  <c r="H17" i="6"/>
  <c r="AJ16" i="6"/>
  <c r="AK16" i="6" s="1"/>
  <c r="AL16" i="6" s="1"/>
  <c r="V16" i="6"/>
  <c r="W16" i="6" s="1"/>
  <c r="X16" i="6" s="1"/>
  <c r="J16" i="6"/>
  <c r="I16" i="6"/>
  <c r="H16" i="6"/>
  <c r="AJ15" i="6"/>
  <c r="AK15" i="6" s="1"/>
  <c r="AL15" i="6" s="1"/>
  <c r="V15" i="6"/>
  <c r="W15" i="6" s="1"/>
  <c r="X15" i="6" s="1"/>
  <c r="J15" i="6"/>
  <c r="I15" i="6"/>
  <c r="H15" i="6"/>
  <c r="AJ14" i="6"/>
  <c r="AK14" i="6" s="1"/>
  <c r="AL14" i="6" s="1"/>
  <c r="V14" i="6"/>
  <c r="W14" i="6" s="1"/>
  <c r="X14" i="6" s="1"/>
  <c r="J14" i="6"/>
  <c r="I14" i="6"/>
  <c r="H14" i="6"/>
  <c r="AJ13" i="6"/>
  <c r="AK13" i="6" s="1"/>
  <c r="AL13" i="6" s="1"/>
  <c r="V13" i="6"/>
  <c r="W13" i="6" s="1"/>
  <c r="X13" i="6" s="1"/>
  <c r="J13" i="6"/>
  <c r="I13" i="6"/>
  <c r="H13" i="6"/>
  <c r="AJ12" i="6"/>
  <c r="AK12" i="6" s="1"/>
  <c r="AL12" i="6" s="1"/>
  <c r="V12" i="6"/>
  <c r="W12" i="6" s="1"/>
  <c r="X12" i="6" s="1"/>
  <c r="J12" i="6"/>
  <c r="I12" i="6"/>
  <c r="H12" i="6"/>
  <c r="AJ11" i="6"/>
  <c r="AK11" i="6" s="1"/>
  <c r="AL11" i="6" s="1"/>
  <c r="V11" i="6"/>
  <c r="W11" i="6" s="1"/>
  <c r="X11" i="6" s="1"/>
  <c r="J11" i="6"/>
  <c r="I11" i="6"/>
  <c r="H11" i="6"/>
  <c r="AJ10" i="6"/>
  <c r="AK10" i="6" s="1"/>
  <c r="AL10" i="6" s="1"/>
  <c r="V10" i="6"/>
  <c r="W10" i="6" s="1"/>
  <c r="X10" i="6" s="1"/>
  <c r="J10" i="6"/>
  <c r="I10" i="6"/>
  <c r="H10" i="6"/>
  <c r="AJ9" i="6"/>
  <c r="AK9" i="6" s="1"/>
  <c r="AL9" i="6" s="1"/>
  <c r="V9" i="6"/>
  <c r="W9" i="6" s="1"/>
  <c r="X9" i="6" s="1"/>
  <c r="J9" i="6"/>
  <c r="I9" i="6"/>
  <c r="H9" i="6"/>
  <c r="AJ8" i="6"/>
  <c r="V8" i="6"/>
  <c r="W8" i="6" s="1"/>
  <c r="X8" i="6" s="1"/>
  <c r="J8" i="6"/>
  <c r="I8" i="6"/>
  <c r="H8" i="6"/>
  <c r="U45" i="3"/>
  <c r="R40" i="3"/>
  <c r="K40" i="3"/>
  <c r="R38" i="3"/>
  <c r="Q38" i="3"/>
  <c r="K38" i="3"/>
  <c r="L38" i="3" s="1"/>
  <c r="J38" i="3"/>
  <c r="T38" i="3" s="1"/>
  <c r="U38" i="3" s="1"/>
  <c r="V38" i="3" s="1"/>
  <c r="S37" i="3"/>
  <c r="R37" i="3"/>
  <c r="Q37" i="3"/>
  <c r="K37" i="3"/>
  <c r="L37" i="3" s="1"/>
  <c r="J37" i="3"/>
  <c r="T37" i="3" s="1"/>
  <c r="U37" i="3" s="1"/>
  <c r="V37" i="3" s="1"/>
  <c r="T36" i="3"/>
  <c r="U36" i="3" s="1"/>
  <c r="V36" i="3" s="1"/>
  <c r="R36" i="3"/>
  <c r="Q36" i="3"/>
  <c r="L36" i="3"/>
  <c r="K36" i="3"/>
  <c r="S36" i="3" s="1"/>
  <c r="J36" i="3"/>
  <c r="U35" i="3"/>
  <c r="V35" i="3" s="1"/>
  <c r="R35" i="3"/>
  <c r="Q35" i="3"/>
  <c r="T35" i="3" s="1"/>
  <c r="L35" i="3"/>
  <c r="K35" i="3"/>
  <c r="S35" i="3" s="1"/>
  <c r="J35" i="3"/>
  <c r="R34" i="3"/>
  <c r="Q34" i="3"/>
  <c r="K34" i="3"/>
  <c r="L34" i="3" s="1"/>
  <c r="J34" i="3"/>
  <c r="T34" i="3" s="1"/>
  <c r="U34" i="3" s="1"/>
  <c r="V34" i="3" s="1"/>
  <c r="R33" i="3"/>
  <c r="Q33" i="3"/>
  <c r="K33" i="3"/>
  <c r="L33" i="3" s="1"/>
  <c r="J33" i="3"/>
  <c r="T33" i="3" s="1"/>
  <c r="U33" i="3" s="1"/>
  <c r="V33" i="3" s="1"/>
  <c r="T32" i="3"/>
  <c r="U32" i="3" s="1"/>
  <c r="V32" i="3" s="1"/>
  <c r="R32" i="3"/>
  <c r="Q32" i="3"/>
  <c r="L32" i="3"/>
  <c r="K32" i="3"/>
  <c r="S32" i="3" s="1"/>
  <c r="J32" i="3"/>
  <c r="R31" i="3"/>
  <c r="Q31" i="3"/>
  <c r="T31" i="3" s="1"/>
  <c r="U31" i="3" s="1"/>
  <c r="V31" i="3" s="1"/>
  <c r="L31" i="3"/>
  <c r="K31" i="3"/>
  <c r="S31" i="3" s="1"/>
  <c r="J31" i="3"/>
  <c r="R30" i="3"/>
  <c r="Q30" i="3"/>
  <c r="K30" i="3"/>
  <c r="L30" i="3" s="1"/>
  <c r="J30" i="3"/>
  <c r="T30" i="3" s="1"/>
  <c r="U30" i="3" s="1"/>
  <c r="V30" i="3" s="1"/>
  <c r="S29" i="3"/>
  <c r="R29" i="3"/>
  <c r="Q29" i="3"/>
  <c r="K29" i="3"/>
  <c r="L29" i="3" s="1"/>
  <c r="J29" i="3"/>
  <c r="T29" i="3" s="1"/>
  <c r="U29" i="3" s="1"/>
  <c r="V29" i="3" s="1"/>
  <c r="T28" i="3"/>
  <c r="U28" i="3" s="1"/>
  <c r="V28" i="3" s="1"/>
  <c r="R28" i="3"/>
  <c r="Q28" i="3"/>
  <c r="L28" i="3"/>
  <c r="K28" i="3"/>
  <c r="S28" i="3" s="1"/>
  <c r="J28" i="3"/>
  <c r="U27" i="3"/>
  <c r="V27" i="3" s="1"/>
  <c r="R27" i="3"/>
  <c r="Q27" i="3"/>
  <c r="T27" i="3" s="1"/>
  <c r="L27" i="3"/>
  <c r="K27" i="3"/>
  <c r="S27" i="3" s="1"/>
  <c r="J27" i="3"/>
  <c r="R26" i="3"/>
  <c r="Q26" i="3"/>
  <c r="K26" i="3"/>
  <c r="L26" i="3" s="1"/>
  <c r="J26" i="3"/>
  <c r="T26" i="3" s="1"/>
  <c r="U26" i="3" s="1"/>
  <c r="V26" i="3" s="1"/>
  <c r="R25" i="3"/>
  <c r="Q25" i="3"/>
  <c r="K25" i="3"/>
  <c r="L25" i="3" s="1"/>
  <c r="J25" i="3"/>
  <c r="T25" i="3" s="1"/>
  <c r="U25" i="3" s="1"/>
  <c r="V25" i="3" s="1"/>
  <c r="T24" i="3"/>
  <c r="U24" i="3" s="1"/>
  <c r="V24" i="3" s="1"/>
  <c r="R24" i="3"/>
  <c r="Q24" i="3"/>
  <c r="L24" i="3"/>
  <c r="K24" i="3"/>
  <c r="S24" i="3" s="1"/>
  <c r="J24" i="3"/>
  <c r="R23" i="3"/>
  <c r="Q23" i="3"/>
  <c r="T23" i="3" s="1"/>
  <c r="U23" i="3" s="1"/>
  <c r="V23" i="3" s="1"/>
  <c r="L23" i="3"/>
  <c r="K23" i="3"/>
  <c r="S23" i="3" s="1"/>
  <c r="J23" i="3"/>
  <c r="R22" i="3"/>
  <c r="Q22" i="3"/>
  <c r="K22" i="3"/>
  <c r="L22" i="3" s="1"/>
  <c r="J22" i="3"/>
  <c r="T22" i="3" s="1"/>
  <c r="U22" i="3" s="1"/>
  <c r="V22" i="3" s="1"/>
  <c r="S21" i="3"/>
  <c r="R21" i="3"/>
  <c r="Q21" i="3"/>
  <c r="K21" i="3"/>
  <c r="L21" i="3" s="1"/>
  <c r="J21" i="3"/>
  <c r="T21" i="3" s="1"/>
  <c r="U21" i="3" s="1"/>
  <c r="V21" i="3" s="1"/>
  <c r="T20" i="3"/>
  <c r="U20" i="3" s="1"/>
  <c r="V20" i="3" s="1"/>
  <c r="R20" i="3"/>
  <c r="Q20" i="3"/>
  <c r="L20" i="3"/>
  <c r="K20" i="3"/>
  <c r="S20" i="3" s="1"/>
  <c r="J20" i="3"/>
  <c r="U19" i="3"/>
  <c r="V19" i="3" s="1"/>
  <c r="R19" i="3"/>
  <c r="Q19" i="3"/>
  <c r="T19" i="3" s="1"/>
  <c r="L19" i="3"/>
  <c r="K19" i="3"/>
  <c r="S19" i="3" s="1"/>
  <c r="J19" i="3"/>
  <c r="R18" i="3"/>
  <c r="Q18" i="3"/>
  <c r="K18" i="3"/>
  <c r="L18" i="3" s="1"/>
  <c r="J18" i="3"/>
  <c r="T18" i="3" s="1"/>
  <c r="U18" i="3" s="1"/>
  <c r="V18" i="3" s="1"/>
  <c r="R17" i="3"/>
  <c r="Q17" i="3"/>
  <c r="K17" i="3"/>
  <c r="L17" i="3" s="1"/>
  <c r="J17" i="3"/>
  <c r="T17" i="3" s="1"/>
  <c r="U17" i="3" s="1"/>
  <c r="V17" i="3" s="1"/>
  <c r="T16" i="3"/>
  <c r="U16" i="3" s="1"/>
  <c r="V16" i="3" s="1"/>
  <c r="R16" i="3"/>
  <c r="Q16" i="3"/>
  <c r="L16" i="3"/>
  <c r="K16" i="3"/>
  <c r="S16" i="3" s="1"/>
  <c r="J16" i="3"/>
  <c r="R15" i="3"/>
  <c r="Q15" i="3"/>
  <c r="T15" i="3" s="1"/>
  <c r="U15" i="3" s="1"/>
  <c r="V15" i="3" s="1"/>
  <c r="L15" i="3"/>
  <c r="K15" i="3"/>
  <c r="S15" i="3" s="1"/>
  <c r="J15" i="3"/>
  <c r="R14" i="3"/>
  <c r="Q14" i="3"/>
  <c r="K14" i="3"/>
  <c r="L14" i="3" s="1"/>
  <c r="J14" i="3"/>
  <c r="T14" i="3" s="1"/>
  <c r="U14" i="3" s="1"/>
  <c r="V14" i="3" s="1"/>
  <c r="V13" i="3"/>
  <c r="R13" i="3"/>
  <c r="Q13" i="3"/>
  <c r="K13" i="3"/>
  <c r="L13" i="3" s="1"/>
  <c r="J13" i="3"/>
  <c r="T13" i="3" s="1"/>
  <c r="U13" i="3" s="1"/>
  <c r="T12" i="3"/>
  <c r="U12" i="3" s="1"/>
  <c r="V12" i="3" s="1"/>
  <c r="R12" i="3"/>
  <c r="Q12" i="3"/>
  <c r="K12" i="3"/>
  <c r="L12" i="3" s="1"/>
  <c r="J12" i="3"/>
  <c r="R11" i="3"/>
  <c r="Q11" i="3"/>
  <c r="T11" i="3" s="1"/>
  <c r="U11" i="3" s="1"/>
  <c r="V11" i="3" s="1"/>
  <c r="L11" i="3"/>
  <c r="K11" i="3"/>
  <c r="S11" i="3" s="1"/>
  <c r="J11" i="3"/>
  <c r="R10" i="3"/>
  <c r="Q10" i="3"/>
  <c r="K10" i="3"/>
  <c r="L10" i="3" s="1"/>
  <c r="J10" i="3"/>
  <c r="R9" i="3"/>
  <c r="S9" i="3" s="1"/>
  <c r="Q9" i="3"/>
  <c r="K9" i="3"/>
  <c r="L9" i="3" s="1"/>
  <c r="J9" i="3"/>
  <c r="T9" i="3" s="1"/>
  <c r="U9" i="3" s="1"/>
  <c r="V9" i="3" s="1"/>
  <c r="U40" i="5"/>
  <c r="R35" i="5"/>
  <c r="K35" i="5"/>
  <c r="T33" i="5"/>
  <c r="U33" i="5" s="1"/>
  <c r="V33" i="5" s="1"/>
  <c r="R33" i="5"/>
  <c r="Q33" i="5"/>
  <c r="L33" i="5"/>
  <c r="K33" i="5"/>
  <c r="S33" i="5" s="1"/>
  <c r="J33" i="5"/>
  <c r="T32" i="5"/>
  <c r="U32" i="5" s="1"/>
  <c r="V32" i="5" s="1"/>
  <c r="R32" i="5"/>
  <c r="Q32" i="5"/>
  <c r="L32" i="5"/>
  <c r="K32" i="5"/>
  <c r="S32" i="5" s="1"/>
  <c r="J32" i="5"/>
  <c r="R31" i="5"/>
  <c r="Q31" i="5"/>
  <c r="L31" i="5"/>
  <c r="K31" i="5"/>
  <c r="J31" i="5"/>
  <c r="T31" i="5" s="1"/>
  <c r="U31" i="5" s="1"/>
  <c r="V31" i="5" s="1"/>
  <c r="R30" i="5"/>
  <c r="Q30" i="5"/>
  <c r="K30" i="5"/>
  <c r="L30" i="5" s="1"/>
  <c r="J30" i="5"/>
  <c r="V29" i="5"/>
  <c r="T29" i="5"/>
  <c r="U29" i="5" s="1"/>
  <c r="R29" i="5"/>
  <c r="Q29" i="5"/>
  <c r="L29" i="5"/>
  <c r="K29" i="5"/>
  <c r="S29" i="5" s="1"/>
  <c r="J29" i="5"/>
  <c r="R28" i="5"/>
  <c r="Q28" i="5"/>
  <c r="L28" i="5"/>
  <c r="K28" i="5"/>
  <c r="S28" i="5" s="1"/>
  <c r="J28" i="5"/>
  <c r="T28" i="5" s="1"/>
  <c r="U28" i="5" s="1"/>
  <c r="V28" i="5" s="1"/>
  <c r="R27" i="5"/>
  <c r="Q27" i="5"/>
  <c r="K27" i="5"/>
  <c r="L27" i="5" s="1"/>
  <c r="J27" i="5"/>
  <c r="T27" i="5" s="1"/>
  <c r="U27" i="5" s="1"/>
  <c r="V27" i="5" s="1"/>
  <c r="T26" i="5"/>
  <c r="U26" i="5" s="1"/>
  <c r="V26" i="5" s="1"/>
  <c r="R26" i="5"/>
  <c r="Q26" i="5"/>
  <c r="L26" i="5"/>
  <c r="K26" i="5"/>
  <c r="S26" i="5" s="1"/>
  <c r="J26" i="5"/>
  <c r="R25" i="5"/>
  <c r="Q25" i="5"/>
  <c r="T25" i="5" s="1"/>
  <c r="U25" i="5" s="1"/>
  <c r="V25" i="5" s="1"/>
  <c r="L25" i="5"/>
  <c r="K25" i="5"/>
  <c r="S25" i="5" s="1"/>
  <c r="J25" i="5"/>
  <c r="R24" i="5"/>
  <c r="Q24" i="5"/>
  <c r="L24" i="5"/>
  <c r="K24" i="5"/>
  <c r="S24" i="5" s="1"/>
  <c r="J24" i="5"/>
  <c r="T24" i="5" s="1"/>
  <c r="U24" i="5" s="1"/>
  <c r="V24" i="5" s="1"/>
  <c r="R23" i="5"/>
  <c r="Q23" i="5"/>
  <c r="K23" i="5"/>
  <c r="L23" i="5" s="1"/>
  <c r="J23" i="5"/>
  <c r="T23" i="5" s="1"/>
  <c r="U23" i="5" s="1"/>
  <c r="V23" i="5" s="1"/>
  <c r="T22" i="5"/>
  <c r="U22" i="5" s="1"/>
  <c r="V22" i="5" s="1"/>
  <c r="R22" i="5"/>
  <c r="Q22" i="5"/>
  <c r="L22" i="5"/>
  <c r="K22" i="5"/>
  <c r="S22" i="5" s="1"/>
  <c r="J22" i="5"/>
  <c r="R21" i="5"/>
  <c r="Q21" i="5"/>
  <c r="T21" i="5" s="1"/>
  <c r="U21" i="5" s="1"/>
  <c r="V21" i="5" s="1"/>
  <c r="L21" i="5"/>
  <c r="K21" i="5"/>
  <c r="S21" i="5" s="1"/>
  <c r="J21" i="5"/>
  <c r="R20" i="5"/>
  <c r="Q20" i="5"/>
  <c r="L20" i="5"/>
  <c r="K20" i="5"/>
  <c r="S20" i="5" s="1"/>
  <c r="J20" i="5"/>
  <c r="T20" i="5" s="1"/>
  <c r="U20" i="5" s="1"/>
  <c r="V20" i="5" s="1"/>
  <c r="R19" i="5"/>
  <c r="Q19" i="5"/>
  <c r="K19" i="5"/>
  <c r="L19" i="5" s="1"/>
  <c r="J19" i="5"/>
  <c r="T19" i="5" s="1"/>
  <c r="U19" i="5" s="1"/>
  <c r="V19" i="5" s="1"/>
  <c r="T18" i="5"/>
  <c r="U18" i="5" s="1"/>
  <c r="V18" i="5" s="1"/>
  <c r="R18" i="5"/>
  <c r="Q18" i="5"/>
  <c r="L18" i="5"/>
  <c r="K18" i="5"/>
  <c r="S18" i="5" s="1"/>
  <c r="J18" i="5"/>
  <c r="R17" i="5"/>
  <c r="Q17" i="5"/>
  <c r="T17" i="5" s="1"/>
  <c r="U17" i="5" s="1"/>
  <c r="V17" i="5" s="1"/>
  <c r="L17" i="5"/>
  <c r="K17" i="5"/>
  <c r="S17" i="5" s="1"/>
  <c r="J17" i="5"/>
  <c r="R16" i="5"/>
  <c r="Q16" i="5"/>
  <c r="L16" i="5"/>
  <c r="K16" i="5"/>
  <c r="S16" i="5" s="1"/>
  <c r="J16" i="5"/>
  <c r="T16" i="5" s="1"/>
  <c r="U16" i="5" s="1"/>
  <c r="V16" i="5" s="1"/>
  <c r="R15" i="5"/>
  <c r="Q15" i="5"/>
  <c r="K15" i="5"/>
  <c r="L15" i="5" s="1"/>
  <c r="J15" i="5"/>
  <c r="T15" i="5" s="1"/>
  <c r="U15" i="5" s="1"/>
  <c r="V15" i="5" s="1"/>
  <c r="T14" i="5"/>
  <c r="U14" i="5" s="1"/>
  <c r="V14" i="5" s="1"/>
  <c r="R14" i="5"/>
  <c r="Q14" i="5"/>
  <c r="L14" i="5"/>
  <c r="K14" i="5"/>
  <c r="S14" i="5" s="1"/>
  <c r="J14" i="5"/>
  <c r="R13" i="5"/>
  <c r="Q13" i="5"/>
  <c r="T13" i="5" s="1"/>
  <c r="U13" i="5" s="1"/>
  <c r="V13" i="5" s="1"/>
  <c r="L13" i="5"/>
  <c r="K13" i="5"/>
  <c r="S13" i="5" s="1"/>
  <c r="J13" i="5"/>
  <c r="R12" i="5"/>
  <c r="Q12" i="5"/>
  <c r="L12" i="5"/>
  <c r="K12" i="5"/>
  <c r="S12" i="5" s="1"/>
  <c r="J12" i="5"/>
  <c r="T12" i="5" s="1"/>
  <c r="U12" i="5" s="1"/>
  <c r="V12" i="5" s="1"/>
  <c r="R11" i="5"/>
  <c r="Q11" i="5"/>
  <c r="K11" i="5"/>
  <c r="L11" i="5" s="1"/>
  <c r="J11" i="5"/>
  <c r="T11" i="5" s="1"/>
  <c r="U11" i="5" s="1"/>
  <c r="V11" i="5" s="1"/>
  <c r="T10" i="5"/>
  <c r="U10" i="5" s="1"/>
  <c r="V10" i="5" s="1"/>
  <c r="R10" i="5"/>
  <c r="Q10" i="5"/>
  <c r="L10" i="5"/>
  <c r="K10" i="5"/>
  <c r="S10" i="5" s="1"/>
  <c r="J10" i="5"/>
  <c r="R9" i="5"/>
  <c r="Q9" i="5"/>
  <c r="T9" i="5" s="1"/>
  <c r="U9" i="5" s="1"/>
  <c r="V9" i="5" s="1"/>
  <c r="L9" i="5"/>
  <c r="K9" i="5"/>
  <c r="S9" i="5" s="1"/>
  <c r="J9" i="5"/>
  <c r="M45" i="4"/>
  <c r="J40" i="4"/>
  <c r="L38" i="4"/>
  <c r="M38" i="4" s="1"/>
  <c r="N38" i="4" s="1"/>
  <c r="K38" i="4"/>
  <c r="J38" i="4"/>
  <c r="I38" i="4"/>
  <c r="M37" i="4"/>
  <c r="N37" i="4" s="1"/>
  <c r="L37" i="4"/>
  <c r="J37" i="4"/>
  <c r="K37" i="4" s="1"/>
  <c r="I37" i="4"/>
  <c r="L36" i="4"/>
  <c r="M36" i="4" s="1"/>
  <c r="N36" i="4" s="1"/>
  <c r="K36" i="4"/>
  <c r="J36" i="4"/>
  <c r="I36" i="4"/>
  <c r="M35" i="4"/>
  <c r="N35" i="4" s="1"/>
  <c r="L35" i="4"/>
  <c r="J35" i="4"/>
  <c r="K35" i="4" s="1"/>
  <c r="I35" i="4"/>
  <c r="L34" i="4"/>
  <c r="M34" i="4" s="1"/>
  <c r="N34" i="4" s="1"/>
  <c r="K34" i="4"/>
  <c r="J34" i="4"/>
  <c r="I34" i="4"/>
  <c r="M33" i="4"/>
  <c r="N33" i="4" s="1"/>
  <c r="L33" i="4"/>
  <c r="J33" i="4"/>
  <c r="K33" i="4" s="1"/>
  <c r="N32" i="4"/>
  <c r="M32" i="4"/>
  <c r="L32" i="4"/>
  <c r="J32" i="4"/>
  <c r="K32" i="4" s="1"/>
  <c r="L31" i="4"/>
  <c r="M31" i="4" s="1"/>
  <c r="N31" i="4" s="1"/>
  <c r="K31" i="4"/>
  <c r="J31" i="4"/>
  <c r="L30" i="4"/>
  <c r="M30" i="4" s="1"/>
  <c r="N30" i="4" s="1"/>
  <c r="K30" i="4"/>
  <c r="J30" i="4"/>
  <c r="M29" i="4"/>
  <c r="N29" i="4" s="1"/>
  <c r="L29" i="4"/>
  <c r="J29" i="4"/>
  <c r="K29" i="4" s="1"/>
  <c r="N28" i="4"/>
  <c r="M28" i="4"/>
  <c r="L28" i="4"/>
  <c r="J28" i="4"/>
  <c r="K28" i="4" s="1"/>
  <c r="L27" i="4"/>
  <c r="M27" i="4" s="1"/>
  <c r="N27" i="4" s="1"/>
  <c r="K27" i="4"/>
  <c r="J27" i="4"/>
  <c r="L26" i="4"/>
  <c r="M26" i="4" s="1"/>
  <c r="N26" i="4" s="1"/>
  <c r="K26" i="4"/>
  <c r="J26" i="4"/>
  <c r="M25" i="4"/>
  <c r="N25" i="4" s="1"/>
  <c r="L25" i="4"/>
  <c r="J25" i="4"/>
  <c r="K25" i="4" s="1"/>
  <c r="N24" i="4"/>
  <c r="M24" i="4"/>
  <c r="L24" i="4"/>
  <c r="J24" i="4"/>
  <c r="K24" i="4" s="1"/>
  <c r="L23" i="4"/>
  <c r="M23" i="4" s="1"/>
  <c r="N23" i="4" s="1"/>
  <c r="K23" i="4"/>
  <c r="J23" i="4"/>
  <c r="L22" i="4"/>
  <c r="M22" i="4" s="1"/>
  <c r="N22" i="4" s="1"/>
  <c r="K22" i="4"/>
  <c r="J22" i="4"/>
  <c r="M21" i="4"/>
  <c r="N21" i="4" s="1"/>
  <c r="L21" i="4"/>
  <c r="J21" i="4"/>
  <c r="K21" i="4" s="1"/>
  <c r="N20" i="4"/>
  <c r="M20" i="4"/>
  <c r="L20" i="4"/>
  <c r="J20" i="4"/>
  <c r="K20" i="4" s="1"/>
  <c r="L19" i="4"/>
  <c r="M19" i="4" s="1"/>
  <c r="N19" i="4" s="1"/>
  <c r="K19" i="4"/>
  <c r="J19" i="4"/>
  <c r="L18" i="4"/>
  <c r="M18" i="4" s="1"/>
  <c r="N18" i="4" s="1"/>
  <c r="K18" i="4"/>
  <c r="J18" i="4"/>
  <c r="M17" i="4"/>
  <c r="N17" i="4" s="1"/>
  <c r="L17" i="4"/>
  <c r="J17" i="4"/>
  <c r="K17" i="4" s="1"/>
  <c r="N16" i="4"/>
  <c r="M16" i="4"/>
  <c r="L16" i="4"/>
  <c r="J16" i="4"/>
  <c r="K16" i="4" s="1"/>
  <c r="L15" i="4"/>
  <c r="M15" i="4" s="1"/>
  <c r="N15" i="4" s="1"/>
  <c r="K15" i="4"/>
  <c r="J15" i="4"/>
  <c r="L14" i="4"/>
  <c r="M14" i="4" s="1"/>
  <c r="N14" i="4" s="1"/>
  <c r="K14" i="4"/>
  <c r="J14" i="4"/>
  <c r="M13" i="4"/>
  <c r="N13" i="4" s="1"/>
  <c r="L13" i="4"/>
  <c r="J13" i="4"/>
  <c r="K13" i="4" s="1"/>
  <c r="N12" i="4"/>
  <c r="M12" i="4"/>
  <c r="L12" i="4"/>
  <c r="J12" i="4"/>
  <c r="K12" i="4" s="1"/>
  <c r="L11" i="4"/>
  <c r="M11" i="4" s="1"/>
  <c r="N11" i="4" s="1"/>
  <c r="K11" i="4"/>
  <c r="J11" i="4"/>
  <c r="L10" i="4"/>
  <c r="M10" i="4" s="1"/>
  <c r="N10" i="4" s="1"/>
  <c r="K10" i="4"/>
  <c r="J10" i="4"/>
  <c r="M9" i="4"/>
  <c r="N9" i="4" s="1"/>
  <c r="L9" i="4"/>
  <c r="J9" i="4"/>
  <c r="K9" i="4" s="1"/>
  <c r="M48" i="4" l="1"/>
  <c r="N48" i="4" s="1"/>
  <c r="M46" i="4"/>
  <c r="N46" i="4" s="1"/>
  <c r="M47" i="4"/>
  <c r="N47" i="4" s="1"/>
  <c r="J42" i="4"/>
  <c r="K42" i="4" s="1"/>
  <c r="J43" i="4"/>
  <c r="K43" i="4" s="1"/>
  <c r="J41" i="4"/>
  <c r="K41" i="4" s="1"/>
  <c r="S11" i="5"/>
  <c r="S15" i="5"/>
  <c r="S19" i="5"/>
  <c r="S23" i="5"/>
  <c r="S27" i="5"/>
  <c r="S12" i="3"/>
  <c r="W41" i="6"/>
  <c r="X41" i="6" s="1"/>
  <c r="W42" i="6"/>
  <c r="X42" i="6" s="1"/>
  <c r="W40" i="6"/>
  <c r="X40" i="6" s="1"/>
  <c r="BA43" i="7"/>
  <c r="BB43" i="7" s="1"/>
  <c r="BA41" i="7"/>
  <c r="BB41" i="7" s="1"/>
  <c r="BA42" i="7"/>
  <c r="BB42" i="7" s="1"/>
  <c r="T30" i="5"/>
  <c r="U30" i="5" s="1"/>
  <c r="V30" i="5" s="1"/>
  <c r="U41" i="5" s="1"/>
  <c r="S30" i="5"/>
  <c r="S31" i="5"/>
  <c r="K43" i="3"/>
  <c r="L43" i="3" s="1"/>
  <c r="K42" i="3"/>
  <c r="L42" i="3" s="1"/>
  <c r="K41" i="3"/>
  <c r="L41" i="3" s="1"/>
  <c r="S17" i="3"/>
  <c r="S25" i="3"/>
  <c r="S33" i="3"/>
  <c r="AK8" i="6"/>
  <c r="AL8" i="6" s="1"/>
  <c r="AM8" i="6"/>
  <c r="AN8" i="6" s="1"/>
  <c r="AO8" i="6" s="1"/>
  <c r="AX38" i="7"/>
  <c r="AY38" i="7" s="1"/>
  <c r="AX37" i="7"/>
  <c r="AY37" i="7" s="1"/>
  <c r="AX36" i="7"/>
  <c r="AY36" i="7" s="1"/>
  <c r="T10" i="3"/>
  <c r="U10" i="3" s="1"/>
  <c r="V10" i="3" s="1"/>
  <c r="U47" i="3" s="1"/>
  <c r="V47" i="3" s="1"/>
  <c r="S13" i="3"/>
  <c r="AB43" i="8"/>
  <c r="AC43" i="8" s="1"/>
  <c r="AB41" i="8"/>
  <c r="AC41" i="8" s="1"/>
  <c r="AB42" i="8"/>
  <c r="AC42" i="8" s="1"/>
  <c r="AY13" i="8"/>
  <c r="BB13" i="8"/>
  <c r="AY17" i="8"/>
  <c r="BB17" i="8"/>
  <c r="I42" i="6"/>
  <c r="J42" i="6" s="1"/>
  <c r="I40" i="6"/>
  <c r="J40" i="6" s="1"/>
  <c r="I41" i="6"/>
  <c r="J41" i="6" s="1"/>
  <c r="AY10" i="8"/>
  <c r="BB10" i="8"/>
  <c r="AM9" i="6"/>
  <c r="AN9" i="6" s="1"/>
  <c r="AO9" i="6" s="1"/>
  <c r="AM10" i="6"/>
  <c r="AN10" i="6" s="1"/>
  <c r="AO10" i="6" s="1"/>
  <c r="AM11" i="6"/>
  <c r="AN11" i="6" s="1"/>
  <c r="AO11" i="6" s="1"/>
  <c r="AM12" i="6"/>
  <c r="AN12" i="6" s="1"/>
  <c r="AO12" i="6" s="1"/>
  <c r="AM13" i="6"/>
  <c r="AN13" i="6" s="1"/>
  <c r="AO13" i="6" s="1"/>
  <c r="AM14" i="6"/>
  <c r="AN14" i="6" s="1"/>
  <c r="AO14" i="6" s="1"/>
  <c r="AM15" i="6"/>
  <c r="AN15" i="6" s="1"/>
  <c r="AO15" i="6" s="1"/>
  <c r="AM16" i="6"/>
  <c r="AN16" i="6" s="1"/>
  <c r="AO16" i="6" s="1"/>
  <c r="AM17" i="6"/>
  <c r="AN17" i="6" s="1"/>
  <c r="AO17" i="6" s="1"/>
  <c r="AM18" i="6"/>
  <c r="AN18" i="6" s="1"/>
  <c r="AO18" i="6" s="1"/>
  <c r="AM19" i="6"/>
  <c r="AN19" i="6" s="1"/>
  <c r="AO19" i="6" s="1"/>
  <c r="AM20" i="6"/>
  <c r="AN20" i="6" s="1"/>
  <c r="AO20" i="6" s="1"/>
  <c r="AM21" i="6"/>
  <c r="AN21" i="6" s="1"/>
  <c r="AO21" i="6" s="1"/>
  <c r="AM22" i="6"/>
  <c r="AN22" i="6" s="1"/>
  <c r="AO22" i="6" s="1"/>
  <c r="AM23" i="6"/>
  <c r="AN23" i="6" s="1"/>
  <c r="AO23" i="6" s="1"/>
  <c r="AM24" i="6"/>
  <c r="AN24" i="6" s="1"/>
  <c r="AO24" i="6" s="1"/>
  <c r="AM25" i="6"/>
  <c r="AN25" i="6" s="1"/>
  <c r="AO25" i="6" s="1"/>
  <c r="AM26" i="6"/>
  <c r="AN26" i="6" s="1"/>
  <c r="AO26" i="6" s="1"/>
  <c r="AM27" i="6"/>
  <c r="AN27" i="6" s="1"/>
  <c r="AO27" i="6" s="1"/>
  <c r="AM28" i="6"/>
  <c r="AN28" i="6" s="1"/>
  <c r="AO28" i="6" s="1"/>
  <c r="AM29" i="6"/>
  <c r="AN29" i="6" s="1"/>
  <c r="AO29" i="6" s="1"/>
  <c r="AM30" i="6"/>
  <c r="AN30" i="6" s="1"/>
  <c r="AO30" i="6" s="1"/>
  <c r="Q10" i="7"/>
  <c r="P38" i="7" s="1"/>
  <c r="Q38" i="7" s="1"/>
  <c r="Q14" i="7"/>
  <c r="Q18" i="7"/>
  <c r="Q22" i="7"/>
  <c r="Q26" i="7"/>
  <c r="Q30" i="7"/>
  <c r="AY9" i="8"/>
  <c r="BB12" i="8"/>
  <c r="AY14" i="8"/>
  <c r="BB16" i="8"/>
  <c r="AY18" i="8"/>
  <c r="AZ21" i="8"/>
  <c r="BA21" i="8" s="1"/>
  <c r="BB21" i="8" s="1"/>
  <c r="BB36" i="8"/>
  <c r="AY36" i="8"/>
  <c r="AA43" i="10"/>
  <c r="AB43" i="10" s="1"/>
  <c r="AA41" i="10"/>
  <c r="AB41" i="10" s="1"/>
  <c r="AA42" i="10"/>
  <c r="AB42" i="10" s="1"/>
  <c r="AC11" i="10"/>
  <c r="AD11" i="10" s="1"/>
  <c r="AE11" i="10" s="1"/>
  <c r="AE12" i="7"/>
  <c r="AD38" i="7" s="1"/>
  <c r="AE38" i="7" s="1"/>
  <c r="AE16" i="7"/>
  <c r="AE20" i="7"/>
  <c r="AE24" i="7"/>
  <c r="AE29" i="7"/>
  <c r="AE32" i="7"/>
  <c r="AM43" i="8"/>
  <c r="AN43" i="8" s="1"/>
  <c r="AM42" i="8"/>
  <c r="AN42" i="8" s="1"/>
  <c r="AM41" i="8"/>
  <c r="AN41" i="8" s="1"/>
  <c r="BB37" i="8"/>
  <c r="AY37" i="8"/>
  <c r="S10" i="3"/>
  <c r="R41" i="3" s="1"/>
  <c r="S41" i="3" s="1"/>
  <c r="S14" i="3"/>
  <c r="S18" i="3"/>
  <c r="S22" i="3"/>
  <c r="S26" i="3"/>
  <c r="S30" i="3"/>
  <c r="S34" i="3"/>
  <c r="S38" i="3"/>
  <c r="AE15" i="7"/>
  <c r="AE19" i="7"/>
  <c r="AE23" i="7"/>
  <c r="AE27" i="7"/>
  <c r="AE31" i="7"/>
  <c r="P36" i="7"/>
  <c r="Q36" i="7" s="1"/>
  <c r="AL36" i="7"/>
  <c r="AM36" i="7" s="1"/>
  <c r="P37" i="7"/>
  <c r="Q37" i="7" s="1"/>
  <c r="AL37" i="7"/>
  <c r="AM37" i="7" s="1"/>
  <c r="AY21" i="8"/>
  <c r="AY23" i="8"/>
  <c r="BB25" i="8"/>
  <c r="AY25" i="8"/>
  <c r="AY27" i="8"/>
  <c r="BB29" i="8"/>
  <c r="AY29" i="8"/>
  <c r="AY31" i="8"/>
  <c r="BB33" i="8"/>
  <c r="AY33" i="8"/>
  <c r="AY35" i="8"/>
  <c r="M43" i="8"/>
  <c r="N43" i="8" s="1"/>
  <c r="M42" i="8"/>
  <c r="N42" i="8" s="1"/>
  <c r="M41" i="8"/>
  <c r="N41" i="8" s="1"/>
  <c r="BB11" i="8"/>
  <c r="BB15" i="8"/>
  <c r="BB19" i="8"/>
  <c r="AZ20" i="8"/>
  <c r="BA20" i="8" s="1"/>
  <c r="BB20" i="8"/>
  <c r="BB22" i="8"/>
  <c r="BB26" i="8"/>
  <c r="BB30" i="8"/>
  <c r="BB34" i="8"/>
  <c r="BB38" i="8"/>
  <c r="P9" i="10"/>
  <c r="I15" i="10"/>
  <c r="P19" i="10"/>
  <c r="I22" i="10"/>
  <c r="H42" i="10" s="1"/>
  <c r="I42" i="10" s="1"/>
  <c r="I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AF41" i="11"/>
  <c r="AG41" i="11" s="1"/>
  <c r="AF42" i="11"/>
  <c r="AG42" i="11" s="1"/>
  <c r="AF40" i="11"/>
  <c r="AG40" i="11" s="1"/>
  <c r="S35" i="11"/>
  <c r="T35" i="11" s="1"/>
  <c r="AF43" i="12"/>
  <c r="AG43" i="12" s="1"/>
  <c r="AF42" i="12"/>
  <c r="AG42" i="12" s="1"/>
  <c r="AF41" i="12"/>
  <c r="AG41" i="12" s="1"/>
  <c r="O47" i="13"/>
  <c r="P47" i="13" s="1"/>
  <c r="O46" i="13"/>
  <c r="P46" i="13" s="1"/>
  <c r="O48" i="13"/>
  <c r="P48" i="13" s="1"/>
  <c r="V38" i="14"/>
  <c r="W38" i="14" s="1"/>
  <c r="V37" i="14"/>
  <c r="W37" i="14" s="1"/>
  <c r="V36" i="14"/>
  <c r="W36" i="14" s="1"/>
  <c r="AZ23" i="8"/>
  <c r="BA23" i="8" s="1"/>
  <c r="BB23" i="8" s="1"/>
  <c r="AZ27" i="8"/>
  <c r="BA27" i="8" s="1"/>
  <c r="BB27" i="8" s="1"/>
  <c r="AZ31" i="8"/>
  <c r="BA31" i="8" s="1"/>
  <c r="BB31" i="8" s="1"/>
  <c r="AZ35" i="8"/>
  <c r="BA35" i="8" s="1"/>
  <c r="BB35" i="8" s="1"/>
  <c r="P11" i="10"/>
  <c r="P16" i="10"/>
  <c r="P20" i="10"/>
  <c r="AI48" i="12"/>
  <c r="AJ48" i="12" s="1"/>
  <c r="AI46" i="12"/>
  <c r="AJ46" i="12" s="1"/>
  <c r="AI47" i="12"/>
  <c r="AJ47" i="12" s="1"/>
  <c r="AK43" i="16"/>
  <c r="AL43" i="16" s="1"/>
  <c r="AK41" i="16"/>
  <c r="AL41" i="16" s="1"/>
  <c r="AK42" i="16"/>
  <c r="AL42" i="16" s="1"/>
  <c r="AD47" i="10"/>
  <c r="AE47" i="10" s="1"/>
  <c r="AD48" i="10"/>
  <c r="AE48" i="10" s="1"/>
  <c r="AD46" i="10"/>
  <c r="AE46" i="10" s="1"/>
  <c r="P17" i="10"/>
  <c r="P21" i="10"/>
  <c r="K37" i="11"/>
  <c r="L37" i="11" s="1"/>
  <c r="K35" i="11"/>
  <c r="L35" i="11" s="1"/>
  <c r="V43" i="12"/>
  <c r="W43" i="12" s="1"/>
  <c r="V42" i="12"/>
  <c r="W42" i="12" s="1"/>
  <c r="V41" i="12"/>
  <c r="W41" i="12" s="1"/>
  <c r="L43" i="13"/>
  <c r="M43" i="13" s="1"/>
  <c r="L42" i="13"/>
  <c r="M42" i="13" s="1"/>
  <c r="L41" i="13"/>
  <c r="M41" i="13" s="1"/>
  <c r="AC37" i="11"/>
  <c r="AD37" i="11" s="1"/>
  <c r="AC35" i="11"/>
  <c r="AD35" i="11" s="1"/>
  <c r="N43" i="12"/>
  <c r="O43" i="12" s="1"/>
  <c r="N42" i="12"/>
  <c r="O42" i="12" s="1"/>
  <c r="N41" i="12"/>
  <c r="O41" i="12" s="1"/>
  <c r="N38" i="17"/>
  <c r="O38" i="17" s="1"/>
  <c r="N37" i="17"/>
  <c r="O37" i="17" s="1"/>
  <c r="N36" i="17"/>
  <c r="O36" i="17" s="1"/>
  <c r="Z43" i="15"/>
  <c r="AA43" i="15" s="1"/>
  <c r="Z42" i="15"/>
  <c r="AA42" i="15" s="1"/>
  <c r="Z41" i="15"/>
  <c r="AA41" i="15" s="1"/>
  <c r="AM12" i="16"/>
  <c r="AN12" i="16" s="1"/>
  <c r="AO12" i="16" s="1"/>
  <c r="J12" i="16"/>
  <c r="K12" i="16" s="1"/>
  <c r="AM18" i="16"/>
  <c r="AN18" i="16" s="1"/>
  <c r="AO18" i="16" s="1"/>
  <c r="AM25" i="16"/>
  <c r="AN25" i="16" s="1"/>
  <c r="AO25" i="16" s="1"/>
  <c r="X21" i="14"/>
  <c r="Y21" i="14" s="1"/>
  <c r="Z21" i="14" s="1"/>
  <c r="K38" i="14"/>
  <c r="L38" i="14" s="1"/>
  <c r="AB15" i="15"/>
  <c r="AC15" i="15" s="1"/>
  <c r="AD15" i="15" s="1"/>
  <c r="AB23" i="15"/>
  <c r="AC23" i="15" s="1"/>
  <c r="AD23" i="15" s="1"/>
  <c r="AB31" i="15"/>
  <c r="AC31" i="15" s="1"/>
  <c r="AD31" i="15" s="1"/>
  <c r="AB43" i="16"/>
  <c r="AC43" i="16" s="1"/>
  <c r="AB42" i="16"/>
  <c r="AC42" i="16" s="1"/>
  <c r="AB41" i="16"/>
  <c r="AC41" i="16" s="1"/>
  <c r="AM10" i="16"/>
  <c r="AN10" i="16" s="1"/>
  <c r="AO10" i="16" s="1"/>
  <c r="AM19" i="16"/>
  <c r="AN19" i="16" s="1"/>
  <c r="AO19" i="16" s="1"/>
  <c r="J19" i="16"/>
  <c r="K19" i="16" s="1"/>
  <c r="J42" i="16" s="1"/>
  <c r="K42" i="16" s="1"/>
  <c r="AD38" i="17"/>
  <c r="AE38" i="17" s="1"/>
  <c r="AD37" i="17"/>
  <c r="AE37" i="17" s="1"/>
  <c r="AD36" i="17"/>
  <c r="AE36" i="17" s="1"/>
  <c r="X20" i="14"/>
  <c r="Y20" i="14" s="1"/>
  <c r="Z20" i="14" s="1"/>
  <c r="X23" i="14"/>
  <c r="Y23" i="14" s="1"/>
  <c r="Z23" i="14" s="1"/>
  <c r="K36" i="14"/>
  <c r="L36" i="14" s="1"/>
  <c r="AB10" i="15"/>
  <c r="AC10" i="15" s="1"/>
  <c r="AD10" i="15" s="1"/>
  <c r="AC47" i="15" s="1"/>
  <c r="AD47" i="15" s="1"/>
  <c r="AB18" i="15"/>
  <c r="AC18" i="15" s="1"/>
  <c r="AD18" i="15" s="1"/>
  <c r="AC46" i="15" s="1"/>
  <c r="AD46" i="15" s="1"/>
  <c r="AB26" i="15"/>
  <c r="AC26" i="15" s="1"/>
  <c r="AD26" i="15" s="1"/>
  <c r="AB34" i="15"/>
  <c r="AC34" i="15" s="1"/>
  <c r="AD34" i="15" s="1"/>
  <c r="L43" i="15"/>
  <c r="M43" i="15" s="1"/>
  <c r="S27" i="16"/>
  <c r="T27" i="16" s="1"/>
  <c r="S43" i="16" s="1"/>
  <c r="T43" i="16" s="1"/>
  <c r="AM27" i="16"/>
  <c r="AN27" i="16" s="1"/>
  <c r="AO27" i="16" s="1"/>
  <c r="AM33" i="16"/>
  <c r="AN33" i="16" s="1"/>
  <c r="AO33" i="16" s="1"/>
  <c r="X9" i="14"/>
  <c r="Y9" i="14" s="1"/>
  <c r="Z9" i="14" s="1"/>
  <c r="X15" i="14"/>
  <c r="Y15" i="14" s="1"/>
  <c r="Z15" i="14" s="1"/>
  <c r="X25" i="14"/>
  <c r="Y25" i="14" s="1"/>
  <c r="Z25" i="14" s="1"/>
  <c r="X33" i="14"/>
  <c r="Y33" i="14" s="1"/>
  <c r="Z33" i="14" s="1"/>
  <c r="AM9" i="16"/>
  <c r="AN9" i="16" s="1"/>
  <c r="AO9" i="16" s="1"/>
  <c r="AM17" i="16"/>
  <c r="AN17" i="16" s="1"/>
  <c r="AO17" i="16" s="1"/>
  <c r="J22" i="16"/>
  <c r="K22" i="16" s="1"/>
  <c r="AM22" i="16"/>
  <c r="AN22" i="16" s="1"/>
  <c r="AO22" i="16" s="1"/>
  <c r="AM16" i="16"/>
  <c r="AN16" i="16" s="1"/>
  <c r="AO16" i="16" s="1"/>
  <c r="AM24" i="16"/>
  <c r="AN24" i="16" s="1"/>
  <c r="AO24" i="16" s="1"/>
  <c r="J31" i="16"/>
  <c r="K31" i="16" s="1"/>
  <c r="AM31" i="16"/>
  <c r="AN31" i="16" s="1"/>
  <c r="AO31" i="16" s="1"/>
  <c r="AM37" i="16"/>
  <c r="AN37" i="16" s="1"/>
  <c r="AO37" i="16" s="1"/>
  <c r="AF9" i="17"/>
  <c r="AG9" i="17" s="1"/>
  <c r="AH9" i="17" s="1"/>
  <c r="H9" i="17"/>
  <c r="I9" i="17" s="1"/>
  <c r="AF20" i="17"/>
  <c r="AG20" i="17" s="1"/>
  <c r="AH20" i="17" s="1"/>
  <c r="H20" i="17"/>
  <c r="I20" i="17" s="1"/>
  <c r="X32" i="14"/>
  <c r="Y32" i="14" s="1"/>
  <c r="Z32" i="14" s="1"/>
  <c r="AB14" i="15"/>
  <c r="AC14" i="15" s="1"/>
  <c r="AD14" i="15" s="1"/>
  <c r="AB22" i="15"/>
  <c r="AC22" i="15" s="1"/>
  <c r="AD22" i="15" s="1"/>
  <c r="AB30" i="15"/>
  <c r="AC30" i="15" s="1"/>
  <c r="AD30" i="15" s="1"/>
  <c r="AC48" i="15" s="1"/>
  <c r="AD48" i="15" s="1"/>
  <c r="AB38" i="15"/>
  <c r="AC38" i="15" s="1"/>
  <c r="AD38" i="15" s="1"/>
  <c r="S41" i="16"/>
  <c r="T41" i="16" s="1"/>
  <c r="AM14" i="16"/>
  <c r="AN14" i="16" s="1"/>
  <c r="AO14" i="16" s="1"/>
  <c r="AM21" i="16"/>
  <c r="AN21" i="16" s="1"/>
  <c r="AO21" i="16" s="1"/>
  <c r="AM28" i="16"/>
  <c r="AN28" i="16" s="1"/>
  <c r="AO28" i="16" s="1"/>
  <c r="AF26" i="17"/>
  <c r="AG26" i="17" s="1"/>
  <c r="AH26" i="17" s="1"/>
  <c r="AM34" i="16"/>
  <c r="AN34" i="16" s="1"/>
  <c r="AO34" i="16" s="1"/>
  <c r="W38" i="17"/>
  <c r="X38" i="17" s="1"/>
  <c r="W36" i="17"/>
  <c r="X36" i="17" s="1"/>
  <c r="AF15" i="17"/>
  <c r="AG15" i="17" s="1"/>
  <c r="AH15" i="17" s="1"/>
  <c r="AF30" i="17"/>
  <c r="AG30" i="17" s="1"/>
  <c r="AH30" i="17" s="1"/>
  <c r="K43" i="18"/>
  <c r="L43" i="18" s="1"/>
  <c r="K41" i="18"/>
  <c r="L41" i="18" s="1"/>
  <c r="AM26" i="16"/>
  <c r="AN26" i="16" s="1"/>
  <c r="AO26" i="16" s="1"/>
  <c r="AF17" i="17"/>
  <c r="AG17" i="17" s="1"/>
  <c r="AH17" i="17" s="1"/>
  <c r="W37" i="17"/>
  <c r="X37" i="17" s="1"/>
  <c r="AA43" i="18"/>
  <c r="AB43" i="18" s="1"/>
  <c r="AM35" i="16"/>
  <c r="AN35" i="16" s="1"/>
  <c r="AO35" i="16" s="1"/>
  <c r="AF14" i="17"/>
  <c r="AG14" i="17" s="1"/>
  <c r="AH14" i="17" s="1"/>
  <c r="AF25" i="17"/>
  <c r="AG25" i="17" s="1"/>
  <c r="AH25" i="17" s="1"/>
  <c r="AK13" i="18"/>
  <c r="AL13" i="18" s="1"/>
  <c r="AM13" i="18" s="1"/>
  <c r="AK22" i="18"/>
  <c r="AL22" i="18" s="1"/>
  <c r="AM22" i="18" s="1"/>
  <c r="AK29" i="18"/>
  <c r="AL29" i="18" s="1"/>
  <c r="AM29" i="18" s="1"/>
  <c r="AF11" i="17"/>
  <c r="AG11" i="17" s="1"/>
  <c r="AH11" i="17" s="1"/>
  <c r="AF13" i="17"/>
  <c r="AG13" i="17" s="1"/>
  <c r="AH13" i="17" s="1"/>
  <c r="H16" i="17"/>
  <c r="I16" i="17" s="1"/>
  <c r="AF19" i="17"/>
  <c r="AG19" i="17" s="1"/>
  <c r="AH19" i="17" s="1"/>
  <c r="AF21" i="17"/>
  <c r="AG21" i="17" s="1"/>
  <c r="AH21" i="17" s="1"/>
  <c r="AF22" i="17"/>
  <c r="AG22" i="17" s="1"/>
  <c r="AH22" i="17" s="1"/>
  <c r="AF24" i="17"/>
  <c r="AG24" i="17" s="1"/>
  <c r="AH24" i="17" s="1"/>
  <c r="H27" i="17"/>
  <c r="I27" i="17" s="1"/>
  <c r="R43" i="18"/>
  <c r="S43" i="18" s="1"/>
  <c r="R42" i="18"/>
  <c r="S42" i="18" s="1"/>
  <c r="R41" i="18"/>
  <c r="S41" i="18" s="1"/>
  <c r="AI43" i="18"/>
  <c r="AJ43" i="18" s="1"/>
  <c r="AI42" i="18"/>
  <c r="AJ42" i="18" s="1"/>
  <c r="AI41" i="18"/>
  <c r="AJ41" i="18" s="1"/>
  <c r="AF33" i="17"/>
  <c r="AG33" i="17" s="1"/>
  <c r="AH33" i="17" s="1"/>
  <c r="AA41" i="18"/>
  <c r="AB41" i="18" s="1"/>
  <c r="AA42" i="18"/>
  <c r="AB42" i="18" s="1"/>
  <c r="AF28" i="17"/>
  <c r="AG28" i="17" s="1"/>
  <c r="AH28" i="17" s="1"/>
  <c r="AF31" i="17"/>
  <c r="AG31" i="17" s="1"/>
  <c r="AH31" i="17" s="1"/>
  <c r="AK9" i="18"/>
  <c r="AL9" i="18" s="1"/>
  <c r="AM9" i="18" s="1"/>
  <c r="AK10" i="18"/>
  <c r="AL10" i="18" s="1"/>
  <c r="AM10" i="18" s="1"/>
  <c r="AK17" i="18"/>
  <c r="AL17" i="18" s="1"/>
  <c r="AM17" i="18" s="1"/>
  <c r="AK18" i="18"/>
  <c r="AL18" i="18" s="1"/>
  <c r="AM18" i="18" s="1"/>
  <c r="AK25" i="18"/>
  <c r="AL25" i="18" s="1"/>
  <c r="AM25" i="18" s="1"/>
  <c r="AK26" i="18"/>
  <c r="AL26" i="18" s="1"/>
  <c r="AM26" i="18" s="1"/>
  <c r="AK33" i="18"/>
  <c r="AL33" i="18" s="1"/>
  <c r="AM33" i="18" s="1"/>
  <c r="AK34" i="18"/>
  <c r="AL34" i="18" s="1"/>
  <c r="AM34" i="18" s="1"/>
  <c r="AF32" i="17"/>
  <c r="AG32" i="17" s="1"/>
  <c r="AH32" i="17" s="1"/>
  <c r="BA47" i="8" l="1"/>
  <c r="BB47" i="8" s="1"/>
  <c r="AN48" i="16"/>
  <c r="AO48" i="16" s="1"/>
  <c r="AN46" i="16"/>
  <c r="AO46" i="16" s="1"/>
  <c r="AN47" i="16"/>
  <c r="AO47" i="16" s="1"/>
  <c r="Y43" i="14"/>
  <c r="Z43" i="14" s="1"/>
  <c r="Y41" i="14"/>
  <c r="Z41" i="14" s="1"/>
  <c r="Y42" i="14"/>
  <c r="Z42" i="14" s="1"/>
  <c r="J43" i="16"/>
  <c r="K43" i="16" s="1"/>
  <c r="S42" i="16"/>
  <c r="T42" i="16" s="1"/>
  <c r="H41" i="10"/>
  <c r="I41" i="10" s="1"/>
  <c r="AN46" i="6"/>
  <c r="AO46" i="6" s="1"/>
  <c r="AN47" i="6"/>
  <c r="AO47" i="6" s="1"/>
  <c r="AN45" i="6"/>
  <c r="AO45" i="6" s="1"/>
  <c r="R42" i="3"/>
  <c r="S42" i="3" s="1"/>
  <c r="U48" i="3"/>
  <c r="V48" i="3" s="1"/>
  <c r="H38" i="17"/>
  <c r="I38" i="17" s="1"/>
  <c r="H37" i="17"/>
  <c r="I37" i="17" s="1"/>
  <c r="H36" i="17"/>
  <c r="I36" i="17" s="1"/>
  <c r="J41" i="16"/>
  <c r="K41" i="16" s="1"/>
  <c r="H43" i="10"/>
  <c r="I43" i="10" s="1"/>
  <c r="O42" i="10"/>
  <c r="P42" i="10" s="1"/>
  <c r="O41" i="10"/>
  <c r="P41" i="10" s="1"/>
  <c r="O43" i="10"/>
  <c r="P43" i="10" s="1"/>
  <c r="BA48" i="8"/>
  <c r="BB48" i="8" s="1"/>
  <c r="AD36" i="7"/>
  <c r="AE36" i="7" s="1"/>
  <c r="AK42" i="6"/>
  <c r="AL42" i="6" s="1"/>
  <c r="AK40" i="6"/>
  <c r="AL40" i="6" s="1"/>
  <c r="AK41" i="6"/>
  <c r="AL41" i="6" s="1"/>
  <c r="R43" i="3"/>
  <c r="S43" i="3" s="1"/>
  <c r="U46" i="3"/>
  <c r="V46" i="3" s="1"/>
  <c r="AL48" i="18"/>
  <c r="AM48" i="18" s="1"/>
  <c r="AL46" i="18"/>
  <c r="AM46" i="18" s="1"/>
  <c r="AL47" i="18"/>
  <c r="AM47" i="18" s="1"/>
  <c r="AG42" i="17"/>
  <c r="AH42" i="17" s="1"/>
  <c r="AG43" i="17"/>
  <c r="AH43" i="17" s="1"/>
  <c r="AG41" i="17"/>
  <c r="AH41" i="17" s="1"/>
  <c r="AX43" i="8"/>
  <c r="AY43" i="8" s="1"/>
  <c r="AX41" i="8"/>
  <c r="AY41" i="8" s="1"/>
  <c r="AX42" i="8"/>
  <c r="AY42" i="8" s="1"/>
  <c r="BA46" i="8"/>
  <c r="BB46" i="8" s="1"/>
  <c r="AD37" i="7"/>
  <c r="AE37" i="7" s="1"/>
</calcChain>
</file>

<file path=xl/sharedStrings.xml><?xml version="1.0" encoding="utf-8"?>
<sst xmlns="http://schemas.openxmlformats.org/spreadsheetml/2006/main" count="1339" uniqueCount="370">
  <si>
    <t xml:space="preserve">Лист наблюдения  </t>
  </si>
  <si>
    <t>Образовательная область "Здоровье"</t>
  </si>
  <si>
    <t>№</t>
  </si>
  <si>
    <t>Ф.И.ребенка</t>
  </si>
  <si>
    <t>Физическая культура</t>
  </si>
  <si>
    <t>Общее количество баллов</t>
  </si>
  <si>
    <t>Средний балл</t>
  </si>
  <si>
    <t xml:space="preserve">Уровень усвоения Типовой программы </t>
  </si>
  <si>
    <t>кол-во</t>
  </si>
  <si>
    <t>%</t>
  </si>
  <si>
    <t>Основы безопасного поведения</t>
  </si>
  <si>
    <t>общее</t>
  </si>
  <si>
    <t>средний</t>
  </si>
  <si>
    <t>уровень</t>
  </si>
  <si>
    <t>к-во</t>
  </si>
  <si>
    <t>А (всего детей)</t>
  </si>
  <si>
    <t>І ур</t>
  </si>
  <si>
    <t>ІІ ур</t>
  </si>
  <si>
    <t>ІІІ ур</t>
  </si>
  <si>
    <t xml:space="preserve">Б (I уровень) </t>
  </si>
  <si>
    <t xml:space="preserve">В (II уровень) </t>
  </si>
  <si>
    <t>Г (III уровень)</t>
  </si>
  <si>
    <t>І уровень</t>
  </si>
  <si>
    <t>ІІ уровень</t>
  </si>
  <si>
    <t>ІІІ уровень</t>
  </si>
  <si>
    <t>всего детей</t>
  </si>
  <si>
    <t xml:space="preserve">результатов диагностики стартового контроля в группе предшкольной подготовки (от 5 лет) </t>
  </si>
  <si>
    <t>5-Зд.1 владеет двигательными навыками и техникой выполнения основных движений</t>
  </si>
  <si>
    <t>5-Зд.2 проявляет интерес к физическим упражнениям и закаливающим процедурам</t>
  </si>
  <si>
    <t>5-Зд.3 умеет выполнять комплексы утренней гимнастики по показу педагога</t>
  </si>
  <si>
    <t>5-Зд.4 самостоятельно играет в различные игры и соблюдает правила игры</t>
  </si>
  <si>
    <t>5-Зд.5 выполняет элементы спортивных игр, владеет видами закаливания, навыками самообслуживания</t>
  </si>
  <si>
    <t>5-Зд.1 умеет выполнять комплексы упражнений утренней гимнастики, имеет качественные и количественные показатели в выполнении различных видов основных движений</t>
  </si>
  <si>
    <t>5-Зд.2 соблюдает правила игры в подвижных играх</t>
  </si>
  <si>
    <t>5-Зд.3 умеет перестраиваться из шеренги в колонну по одному, по два, по три, выполнять повороты на месте</t>
  </si>
  <si>
    <t>5-Зд.4 владеет элементами спортивных игр и упражнений</t>
  </si>
  <si>
    <t>5-Зд.5 самостоятельно выполняет гигиенические процедуры</t>
  </si>
  <si>
    <t>5-Зд.6 понимает важность и необходимость закаливающих процедур</t>
  </si>
  <si>
    <t>5-Зд.7 знает о строении тела человека, его важные органы</t>
  </si>
  <si>
    <t>5-Зд.8 называет основные полезные продукты питания</t>
  </si>
  <si>
    <t>5-Зд.10 знает некоторые правила безопасного поведения дома, на улице, в общественных местах</t>
  </si>
  <si>
    <t>5-Зд.1 владеет техникой выполнения основных движений, навыками организации подвижных игр с группой детей</t>
  </si>
  <si>
    <t>5-Зд.2 выполняет элементы спортивных игр, владеет техникой выполнения спортивных упражнений</t>
  </si>
  <si>
    <t>5-Зд.3 знает важность и необходимость закаливающих процедур</t>
  </si>
  <si>
    <t>5-Зд.4 проявляет интерес к выполнению утренней гимнастики</t>
  </si>
  <si>
    <t>5-Зд.5 выполняет упражнения для формирования правильной осанки и укрепления стоп ног</t>
  </si>
  <si>
    <t>5-Зд.6 проявляет творческий подход при выполнении основных движений</t>
  </si>
  <si>
    <t>5-Зд.7 знает функции важнейших органов, наименования продуктов питания и способы их употребления</t>
  </si>
  <si>
    <t>5-Зд.8 имеет представление об инфекционных заболеваниях и их признаках</t>
  </si>
  <si>
    <t>5-Зд.9 знает и называет правила безопасного поведения дома, на улице, в общественных местах</t>
  </si>
  <si>
    <t>5-Зд.10 умеет своевременно обращаться за помощью к взрослому при физической боли и первых признаках заболевания у себя и других</t>
  </si>
  <si>
    <t xml:space="preserve">результатов диагностики итогового контроля в группе предшкольной подготовки (от 5 лет) </t>
  </si>
  <si>
    <t>5-Зд.9 имеет представление, основных мерах                                профилактики заболеваний</t>
  </si>
  <si>
    <t xml:space="preserve">результатов диагностики итогового контроля в 0 а классе предшкольной подготовки (от 5 лет) </t>
  </si>
  <si>
    <t xml:space="preserve"> Аленкин Давид</t>
  </si>
  <si>
    <t>Ахнаева Нурай</t>
  </si>
  <si>
    <t>Ахнаев Алибек</t>
  </si>
  <si>
    <t>Воробьев Даниэль</t>
  </si>
  <si>
    <t>Гатилов  Роман</t>
  </si>
  <si>
    <t xml:space="preserve"> Гарипов Даниил</t>
  </si>
  <si>
    <t>Епишева Дарья</t>
  </si>
  <si>
    <t xml:space="preserve"> Израилов Алхазур</t>
  </si>
  <si>
    <t>Ильясов Амиль</t>
  </si>
  <si>
    <t xml:space="preserve"> Ичитовкина Илиана</t>
  </si>
  <si>
    <t>Кадырбек Алия</t>
  </si>
  <si>
    <t>Красноштанов Юрий</t>
  </si>
  <si>
    <t>Логачев Глеб</t>
  </si>
  <si>
    <t>Максутова Алина</t>
  </si>
  <si>
    <t>Мусатаева Лея</t>
  </si>
  <si>
    <t>Нилдибаев Дамир</t>
  </si>
  <si>
    <t>Рудометов Кирилл</t>
  </si>
  <si>
    <t>Саттаров Давид</t>
  </si>
  <si>
    <t>Тисс Дарья</t>
  </si>
  <si>
    <t>Тостоухов Елисей</t>
  </si>
  <si>
    <t xml:space="preserve"> Фисенко Маргарита</t>
  </si>
  <si>
    <t xml:space="preserve"> Фукс Давид</t>
  </si>
  <si>
    <t xml:space="preserve"> Харьковский Артем</t>
  </si>
  <si>
    <t>Цой Даниил</t>
  </si>
  <si>
    <t>Шевкунов Давид</t>
  </si>
  <si>
    <t xml:space="preserve">Учебный год:  2021-2022.  Группа: 0 "б" класса предшкольной подготовки  КГУ Школа-лицей №17    Дата проведения: 20.09.2021г._  </t>
  </si>
  <si>
    <t xml:space="preserve">Учебный год:  2021-2022.  Группа: 0 "б" класса предшкольной подготовки  КГУ Школа-лицей №17    Дата проведения: 10.05.2022г._    </t>
  </si>
  <si>
    <t xml:space="preserve">Учебный год:  2021-2022.  Группа: 0 "б" класса предшкольной подготовки  КГУ Школа-лицей №17    Дата проведения: 10.01.2022г._    </t>
  </si>
  <si>
    <t xml:space="preserve">Учебный год:  2021-2022.  Группа: 0 "б" класса предшкольной подготовки  КГУ Школа-лицей №17    Дата проведения: 20.09.2021г._    </t>
  </si>
  <si>
    <t>Образовательная область "Коммуникация"</t>
  </si>
  <si>
    <t>Развитие речи</t>
  </si>
  <si>
    <t>Художественная литература</t>
  </si>
  <si>
    <t>Казахский язык (в группах с русским языком обучения)</t>
  </si>
  <si>
    <t>5-К.1 умеет правильно произносить все звуки родного языка</t>
  </si>
  <si>
    <t>5-К.2 вступает в контакт со сверстниками и взрослыми и выполняет их просьбы</t>
  </si>
  <si>
    <t>5-К.3 использует в речи разные типы предложений, предлоги</t>
  </si>
  <si>
    <t>5-К.4 составляет небольшие рассказы по содержанию картин         из личного опыта</t>
  </si>
  <si>
    <t>5-К.5 умеет эмоционально воспринимать художественные произведения</t>
  </si>
  <si>
    <t>5-К.6 рассказывает знакомые сказки;</t>
  </si>
  <si>
    <t>5-К.7 называет несколько знакомых произведений;</t>
  </si>
  <si>
    <t xml:space="preserve">5-К.8 последовательно излагает и выполняет события сказки;
</t>
  </si>
  <si>
    <t>5-К.9 владеет приемами работы с различными видами театрализованной деятельности;</t>
  </si>
  <si>
    <t>5-К.10 координирует свои действия с действиями партнера;</t>
  </si>
  <si>
    <t>5-К.11 ориентируется на сцене;</t>
  </si>
  <si>
    <t>5-К.12 оценивает с точки зрения нравственных норм и представлений;</t>
  </si>
  <si>
    <t>5-К.13 умеет слушать, рассказывать, читать наизусть стихотворения;</t>
  </si>
  <si>
    <t>5-К.14 называет несколько произведений, которые ему                     нравятся;</t>
  </si>
  <si>
    <t>5-К.15 использует литературные образы в игре</t>
  </si>
  <si>
    <t>5-К.16 правильно называет и различает знакомые слова;</t>
  </si>
  <si>
    <t>5-К.17 правильно произносит специфические звуки казахского языка в словах;</t>
  </si>
  <si>
    <t>5-К.18 называет и понимает слова, обозначающие названия некоторых предметов домашнего обихода, овощей, фруктов, животных, птиц, частей тела человека, строения природы;</t>
  </si>
  <si>
    <t>5-К.19 называет слова, обозначающие признаки, количество, действия предметов;</t>
  </si>
  <si>
    <t>5-К.20 умеет считать до 5-ти и обратно;</t>
  </si>
  <si>
    <t>5-К.21 использует знакомые слова в повседневной жизни;</t>
  </si>
  <si>
    <t>5-К.22 знает о себе и своей семье;</t>
  </si>
  <si>
    <t>5-К.23 произносит слова, необходимые для общения с окружающими людьми</t>
  </si>
  <si>
    <t>5-К.24 употребляет существительные в единственном и множественном числах</t>
  </si>
  <si>
    <t xml:space="preserve">5-К.25 слушает, понимает и пересказывает наизусть небольшие простые тексты, стихотворения и песни;
</t>
  </si>
  <si>
    <t>5-К.26 умеет составлять короткие тексты об игрушках и по картинкам по образцу педагога</t>
  </si>
  <si>
    <t xml:space="preserve">результатов диагностики итогового контроля в 0 а  классе предшкольной подготовки (от 5 лет) </t>
  </si>
  <si>
    <t>Основы грамоты</t>
  </si>
  <si>
    <t>5-К.1 умеет произносить все звуки родного языка</t>
  </si>
  <si>
    <t>5-К.2 владеет четкой артикуляцией звуков, интонационной выразительностью</t>
  </si>
  <si>
    <t>5-К.3 умеет выполнять звуковой анализ слов</t>
  </si>
  <si>
    <t>5-К.4 обобщает и описывает различные предметы</t>
  </si>
  <si>
    <t>5-К.5 владеет знаниями об окружающем мире</t>
  </si>
  <si>
    <t>5-К.6 отвечает на вопросы к иллюстрации</t>
  </si>
  <si>
    <t>5-К.7 правильно формулирует основную мысль</t>
  </si>
  <si>
    <t>5-К.8 последовательно пересказывает рассказы</t>
  </si>
  <si>
    <t>5-К.9 придумывает продолжение и окончание рассказа</t>
  </si>
  <si>
    <t>5-К.10 составляет рассказы по сюжетным картинкам</t>
  </si>
  <si>
    <t>5-К.11 умеет отчетливо произносить сходные по артикуляции и звучанию согласные звуки</t>
  </si>
  <si>
    <t>5-К.12 умеет эмоционально воспринимать содержания произведений, чувствовать характер повествования</t>
  </si>
  <si>
    <t>5-К.13 различает литературные жанры</t>
  </si>
  <si>
    <t>5-К.14 выразительно читает стихотворения</t>
  </si>
  <si>
    <t>5-К.15 пересказывает самостоятельно небольшие произведения, сохраняя последовательность сюжета</t>
  </si>
  <si>
    <t>5-К.16 придумывает окончание рассказа</t>
  </si>
  <si>
    <t>5-К.17 проявляет интерес к книгам</t>
  </si>
  <si>
    <t>5-К.18 умеет драматизировать сказки по знакомым сюжетам</t>
  </si>
  <si>
    <t>5-К.19 использует средства выразительности для передачи особенностей персонажа</t>
  </si>
  <si>
    <t>5-К.20 владеет культурой поведения взаимодействия со взрослыми и сверстниками</t>
  </si>
  <si>
    <t>5-К.21 умеет выражать свою мысль, прислушиваться к мнению других</t>
  </si>
  <si>
    <t>5-К.22 оценивает литературные персонажи с точки зрения нравственных норм и представлений</t>
  </si>
  <si>
    <t>5-К.23 умеет правильно держать ручку и карандаш</t>
  </si>
  <si>
    <t>5-К.24 различает твердые и мягкие согласные звуки</t>
  </si>
  <si>
    <t>5-К.25 проводит звуковой анализ трехзвуковых слов</t>
  </si>
  <si>
    <t>5-К.26 определяет количество слогов в слове и выделяет ударный слог;</t>
  </si>
  <si>
    <t>5-К.27 владеет навыками штриховки, обводки предметных рисунков</t>
  </si>
  <si>
    <t>5-К.28 правильно называет и различает знакомые слова;</t>
  </si>
  <si>
    <t>5-К.29 правильно произносит специфические звуки казахского языка в слове;</t>
  </si>
  <si>
    <t>5-К.30 называет и понимает названия некоторых предметов домашнего обихода (казахская юрта, в том числе мебель, предметы быта), названия фруктов, овощей, животных, птиц;</t>
  </si>
  <si>
    <t>5-К.31 произносит слова, обозначающие цвет, величину, количество предметов, действий с ними</t>
  </si>
  <si>
    <t>5-К.32 умеет считать до 10 и обратно</t>
  </si>
  <si>
    <t xml:space="preserve">5-К.33 употребляет знакомые слова в повседневной жизни </t>
  </si>
  <si>
    <t xml:space="preserve">5-К.34 знает свой адрес проживания (город, село);
</t>
  </si>
  <si>
    <t>5-К.35 умеет составлять короткие тексты об игрушках и по картинкам по образцу педагога</t>
  </si>
  <si>
    <t>5-К.36 рассказывает наизусть пословицы и поговорки</t>
  </si>
  <si>
    <t>результатов диагностики итогового контроля в группе предшкольной подготовки (от 5 лет)</t>
  </si>
  <si>
    <t>5-К.1 различает и правильно называет звуки</t>
  </si>
  <si>
    <t xml:space="preserve">5-К.2 соединяет звуки в слоги, конструирует словосочетания и предложения; </t>
  </si>
  <si>
    <t>5-К.3 высказывается простыми распространенными предложениями</t>
  </si>
  <si>
    <t>5-К.4 пересказывает сказку, рассказ по опорным иллюстрациям</t>
  </si>
  <si>
    <t>5-К.5 умеет составлять и рассказывать различные истории, сочиняет сказки</t>
  </si>
  <si>
    <t>5-К.6 употребляет разные части речи эпитеты и сравнения</t>
  </si>
  <si>
    <t>5-К.7 участвует свободно в диалоге со сверстниками и взрослыми, выражает свои чувства и намерения с помощью речевых и неречевых средств</t>
  </si>
  <si>
    <t>5-К.8 владеет правилами вежливого обращения</t>
  </si>
  <si>
    <t>5-К.9 называет литературные жанры</t>
  </si>
  <si>
    <t>5-К.10 слушает художественный текст, сопереживает, сочувствует литературным героям</t>
  </si>
  <si>
    <t>5-К.11выполняет игровые действия, соответствующие содержанию текста</t>
  </si>
  <si>
    <t>5-К.12 принимает участие в коллективных показах небольших театральных постановках</t>
  </si>
  <si>
    <t>5-К.13 проявляет интерес к книгам, называет несколько известных литературных произведений, а также произведения казахстанских писателей, национального фольклора.</t>
  </si>
  <si>
    <t>5-К.14 умеет драмотизировать сказки по знакомым сюжетам</t>
  </si>
  <si>
    <t>5-К.15 владеет средствами выразительности</t>
  </si>
  <si>
    <t>5-К.16 проявляет индивидуальные творческие способности</t>
  </si>
  <si>
    <t>5-К.17 проявляет интерес к режиссерской деятельности</t>
  </si>
  <si>
    <t>5-К.18 владеет культурой поведения взаимодействия со взрослыми и сверстниками</t>
  </si>
  <si>
    <t>5-К.19 умеет выражать свою мысль, прислушиваться к мнению других</t>
  </si>
  <si>
    <t>5-К.20 оценивает литературные персонажи с точки зрения нравственных норм и представлений</t>
  </si>
  <si>
    <t>5-К.21 умеет правильно держать ручку и карандаш;</t>
  </si>
  <si>
    <t>5-К.22 ориентируется на странице прописи, различает рабочую строку и межстрочное
пространство;</t>
  </si>
  <si>
    <t>5-К.23 различает признаки звуков (гласные ударные/безударные; согласные
твердые/мягкие, звонкие/глухие;</t>
  </si>
  <si>
    <t>5-К.24 определяет количество слогов в слове и выделяет ударный слог;</t>
  </si>
  <si>
    <t>5-К.25 проводит звуковой анализ трех-четырехзвуковых слов;</t>
  </si>
  <si>
    <t>5-К.26 составляет простые предложение на предложенные слова</t>
  </si>
  <si>
    <t>5-К.27 владеет навыками штриховки, обводки предметных рисунков и элементов букв</t>
  </si>
  <si>
    <t>5-К.28 владеет навыками культуры общения</t>
  </si>
  <si>
    <t>5-К.29 правильно называет и различает знакомые слова;</t>
  </si>
  <si>
    <t xml:space="preserve">5-К.30 называет и понимает некоторые предметы быта, употребляемые в повседневной
жизни (посуда, мебель), названия фруктов, овощей, животных, птиц и слов,
связанных с национальными традициями и праздниками;
</t>
  </si>
  <si>
    <t>5-К.31 называет слова, обозначающие признаки предметов (цвет, величина), действия с
предметами;</t>
  </si>
  <si>
    <t>5-К.32 знает прямой и обратный счет до 10</t>
  </si>
  <si>
    <t>5-К.33 употребляет знакомые слова в повседневной жизни;</t>
  </si>
  <si>
    <t>5-К.34 знает свой адрес проживания (город, село), рассказывает о Родине</t>
  </si>
  <si>
    <t>5-К.35 самостоятельно составляет короткие тексты о предметах</t>
  </si>
  <si>
    <t>5-К.36 принимает участие в диалоге</t>
  </si>
  <si>
    <t>Образовательная область "Познание"</t>
  </si>
  <si>
    <t>Основы математики</t>
  </si>
  <si>
    <t>Конструирование</t>
  </si>
  <si>
    <t>Естествознание</t>
  </si>
  <si>
    <t>5-П.1 называет части суток: утро, день, ночь, дни: сегодня, вчера, завтра, понятия: быстро, медленно, определяет положение предметов в пространстве по отношению к себе;</t>
  </si>
  <si>
    <t>5-П.2 находит способы решения различных проблем с помощью пробующих действий;</t>
  </si>
  <si>
    <t>5-П.3 устанавливает простейшие причинно-следственные связи.</t>
  </si>
  <si>
    <t>5-П.4 называет и различает предметы, определяет их размер, цвет, форму, материал, из которого они сделаны;</t>
  </si>
  <si>
    <t>5-П.5 умеет их классифицировать;</t>
  </si>
  <si>
    <t>5-П.6 различает и называет строительные детали, использует их с учетом конструктивных свойств;</t>
  </si>
  <si>
    <t>5-П.7 умеет обыграть свои постройки.</t>
  </si>
  <si>
    <t>5-П.8 называет домашних и диких животных и их детенышей, домашних птиц;</t>
  </si>
  <si>
    <t>5-П.9 знает некоторые условия, необходимые для роста растений и животных</t>
  </si>
  <si>
    <t xml:space="preserve">5-П.10 называет насекомых, имеет элементарные сведения;
</t>
  </si>
  <si>
    <t>5-П.11 имеет представление о пресмыкающихся, их внешнем виде и способы их
передвижения;</t>
  </si>
  <si>
    <t xml:space="preserve">5-П.12 проявляет сочувствие, сострадание, сопереживание живым существам; </t>
  </si>
  <si>
    <t>5-П.13 устанавливает простейшие связи в сезонных изменениях в природе;</t>
  </si>
  <si>
    <t>5-П.14 проявляет интерес и любознательность к элементарному
экспериментированию;</t>
  </si>
  <si>
    <t>5-П.15 называет ситуации и действия, которые могут нанести вред природе</t>
  </si>
  <si>
    <t>5-П.16 знает элементарные правила поведения в природе.</t>
  </si>
  <si>
    <t>Всего детей</t>
  </si>
  <si>
    <t xml:space="preserve">результатов диагностики итогового контроля в 0 а предшкольной подготовки (от 5 лет) </t>
  </si>
  <si>
    <t xml:space="preserve">Учебный год:  2021-2022.  Группа: 0 "б" класса предшкольной подготовки  КГУ Школа-лицей №17    Дата проведения: 10.01.2022г._  </t>
  </si>
  <si>
    <t>5-П.1 знает прямой и обратный счет в пределах 10</t>
  </si>
  <si>
    <t>5-П.2 умеет сопоставлять предметы по различным признакам (цвет, форма, размер, материал, предназначение);</t>
  </si>
  <si>
    <t>5-П.3 выделяет и называет плоские и обьемные геометрические фигуры;</t>
  </si>
  <si>
    <t>5-П.4 ориентируется на листе бумаги, называет последовательно дни недели, времена года</t>
  </si>
  <si>
    <t>5-П.5 собирает пазлы, выполнять игровые задания на логику</t>
  </si>
  <si>
    <t>5-П.6 умеет находить равные и неравные по весу предметы, взвешивая их на ладонях</t>
  </si>
  <si>
    <t>5-П.7 называет и различает основные детали строительных материалов;</t>
  </si>
  <si>
    <t>5-П.8 умеет создавать разные по величине конструкции;</t>
  </si>
  <si>
    <t>5-П.9 складывает квадратную бумагу при изготовлении поделок;</t>
  </si>
  <si>
    <t>5-П.10 знает несколько простых обобщенных способов конструирования и использует одни и те же способы для получения разных результатов;</t>
  </si>
  <si>
    <t>5-П.11 умеет конструировать предметы из различных материалов, знает их названия.</t>
  </si>
  <si>
    <t>5-П.12 владеет первоначальными навыками ухода за растениями и животными уголка природы</t>
  </si>
  <si>
    <t xml:space="preserve">    5-П.13 умеет самостоятельно экспериментировать со знакомыми материалами;
</t>
  </si>
  <si>
    <t xml:space="preserve">5-П.14 узнает и называет по картинкам лесные ягоды и грибы </t>
  </si>
  <si>
    <t>5-П.15 проявляет бережное отношение к хлебу, к людям труда;</t>
  </si>
  <si>
    <t>5-П.16 различает и называет животных и их детенышей, обитающих на территории Казахстана;</t>
  </si>
  <si>
    <t>5-П.17 определяет, что для роста и развития живых объектов необходимы вода, свет, воздух, питание и бережное отношение окружающих;</t>
  </si>
  <si>
    <t>5-П.18 проявляет бережное отношение к объектам живой и неживой природы, которые его окружают.</t>
  </si>
  <si>
    <t>ІІІ уровеньь</t>
  </si>
  <si>
    <t>Учебный год:  2021-2022.  Группа: 0 "б" класса предшкольной подготовки  КГУ Школа-лицей №17    Дата проведения: 10.05.2022г._</t>
  </si>
  <si>
    <t>5-П.1 умеет выделять составные части множества;</t>
  </si>
  <si>
    <t>5-П.2 знает числа и цифры в пределах 10 и считает в прямом и обратном порядке;</t>
  </si>
  <si>
    <t>5-П.3 решает простейшие примеры и задачи; использует в речи математические термины, отражающие отношения между предметами по количеству и величине;</t>
  </si>
  <si>
    <t>5-П.4 знает и различает плоские геометрические фигуры;</t>
  </si>
  <si>
    <t>5-П.5 называет дни недели, месяцы по временам года;</t>
  </si>
  <si>
    <t>5-П.6 определяет по весу предметы, знает, что вес предметы не зависят от его размера.</t>
  </si>
  <si>
    <t>5-П.7 определяет время по циферблату</t>
  </si>
  <si>
    <t>5-П.8 собирает пазлы, выполнять игровые задания на логику</t>
  </si>
  <si>
    <t>5-П.9 выполняет графические диктанты (на слух по клеточкам)</t>
  </si>
  <si>
    <t>5-П.10 конструирует из бросового и природного материала;</t>
  </si>
  <si>
    <t>5-П.11 конструирует по условию, замыслу;</t>
  </si>
  <si>
    <t>5-П.12 работает коллективно;</t>
  </si>
  <si>
    <t>5-П.13 преобразовывает плоскостные бумажные формы в объемные;</t>
  </si>
  <si>
    <t>5-П.14 соблюдает порядок на рабочем месте.</t>
  </si>
  <si>
    <t>5-П.15 умеет экспериментировать со знакомыми материалами, устанавливать причинноследственные связи;</t>
  </si>
  <si>
    <t>5-П.16 умеет различать и называть перелетных и зимующих птиц, знает о пользе птиц;</t>
  </si>
  <si>
    <t>5-П.17 называет и различает по характерным признакам животных и их детенышей,
обитающих на территории Казахстана;</t>
  </si>
  <si>
    <t>5-П.18 называет животных, находящихся под угрозой исчезновения и занесенных в "Красную книгу";</t>
  </si>
  <si>
    <t>5-П.19 умеет устанавливать причинно-следственные зависимости взаимодействия человека с природой.</t>
  </si>
  <si>
    <t>5-П.20проявляет позитивное отношение к природе;</t>
  </si>
  <si>
    <t>5-П.21 проявляет эмоциональную отзывчивость и бережное отношение к объектам живой и
неживой природы, которые его окружают</t>
  </si>
  <si>
    <t>Учебный год:  2021-2022.  Группа: 0 "б" класса предшкольной подготовки  КГУ Школа-лицей №17    Дата проведения: 20.09.2021г._</t>
  </si>
  <si>
    <t xml:space="preserve">  </t>
  </si>
  <si>
    <t>Образовательная область "Социум"</t>
  </si>
  <si>
    <t>Ознакомление с окружающим миром</t>
  </si>
  <si>
    <t>5-С.1 знает о труде взрослых членов семьи;</t>
  </si>
  <si>
    <t>5-С.2 проявляет уважительное и заботливое отношение к старшим и младшим членам семьи;</t>
  </si>
  <si>
    <t>5-С.3 умеет распознавать предметы и объекты с учетом материала;</t>
  </si>
  <si>
    <t>5-С.4 проявляет бережное отношение к игрушкам, книгам, посуде;</t>
  </si>
  <si>
    <t>5-С.5 знает названия, содержание и значение некоторых профессий;</t>
  </si>
  <si>
    <t>5-С.6 проявляет интерес к проведению элементарных опытов;</t>
  </si>
  <si>
    <t>5-С.7 устанавливает простейшие причинно-следственные связи.</t>
  </si>
  <si>
    <t>Самопознание</t>
  </si>
  <si>
    <t>5-С.1 имеет представление о человеческих качествах: доброте, любви, вежливости, честности;</t>
  </si>
  <si>
    <t>5-С.2 умеет различать хорошие и плохие поступки;</t>
  </si>
  <si>
    <t>5-С.3 проявляет доброту, эмоциональную отзывчивость, уважение к старшим, друзьям, родным и близким;</t>
  </si>
  <si>
    <t>5-С.4 знает и понимает необходимость бережного отношения к окружающей природе;</t>
  </si>
  <si>
    <t>5-С.5 выражает свое настроение через рисунок, лепку, конструирование;</t>
  </si>
  <si>
    <t>5-С.6 следует общепринятым нормам и правилам поведения дома, в детском саду, общественных местах.</t>
  </si>
  <si>
    <t>5-С.7 проявляет заботу о своих членах семьи, выполняет домашние поручения;</t>
  </si>
  <si>
    <t>5-С.8 умеет устанавливать причинно-следственные связи;</t>
  </si>
  <si>
    <t>5-С.9 знает название детского сада и номер; дорогу из дома в детский сад</t>
  </si>
  <si>
    <t>5-С.10 знает назначение транспортных средств;</t>
  </si>
  <si>
    <t>5-С.11 знает о некоторых промышленных и сельскохозяйственных профессиях;</t>
  </si>
  <si>
    <t>5-С.12 знает правила поведения при исполнении государственного гимна Республики Казахстан;</t>
  </si>
  <si>
    <t>5-С.13 знает назначение Армии; о роли участников Великой Отечественной войны;</t>
  </si>
  <si>
    <t>5-С.14 выполняет основные правила дорожного движения;</t>
  </si>
  <si>
    <t>Б (I уровень)</t>
  </si>
  <si>
    <t xml:space="preserve">результатов диагностики итогового контроля в старщей группе (от 5 до 6 лет) </t>
  </si>
  <si>
    <t>Учебный год:  2021-2022.  Группа: 0 "б" класса предшкольной подготовки  КГУ Школа-лицей №17    Дата проведения: 10.01.2022г._</t>
  </si>
  <si>
    <t xml:space="preserve">5-С.1  проявляет доброту, эмоциональную отзывчивость, уважение к старшим и близким; </t>
  </si>
  <si>
    <t>5-С.2 имеет первичные навыки здорового образа жизни; проявляет уважение к противоположному полу;</t>
  </si>
  <si>
    <t>5-С.3 знает и понимает необходимость бережного отношения к окружающей природе;</t>
  </si>
  <si>
    <t>5-С.4 умеет выражать свое настроение через рисунок, лепку, конструирование;</t>
  </si>
  <si>
    <t>5-С.5 различает хорошее и плохое в словах, поведении, старается следовать общепринятым нормам и правилам поведения дома, в детском саду, общественных местах;</t>
  </si>
  <si>
    <t>5-С.6 участвует в народных праздниках;</t>
  </si>
  <si>
    <t>5-С.7 проявляет гордость за достижения в стране</t>
  </si>
  <si>
    <t>5-С.8 владеет понятиями о родственных связях;</t>
  </si>
  <si>
    <t>5-С.9 проявляет словесно свои добрые чувства к членам семьи;</t>
  </si>
  <si>
    <t>5-С.10 устанавливает связи между свойствами и признаками разнообразных материалов и их использованием;</t>
  </si>
  <si>
    <t>5-С.11 свободно ориентируется в помещении детского сада, в ближайшем микрорайоне;</t>
  </si>
  <si>
    <t>5-С.12 знает о назначении специальных транспортных средств;</t>
  </si>
  <si>
    <t>5-С.13 владеет правилами пользования бытовой техникой;</t>
  </si>
  <si>
    <t>5-С.14 рассказывает о труде своих родителей;</t>
  </si>
  <si>
    <t>5-С.15 проявляет уважение к людям разных профессий;</t>
  </si>
  <si>
    <t>5-С.16 владеет знаниями о родной стране, государственных и народных праздниках, символике страны, о Президенте Республики Казахстан;</t>
  </si>
  <si>
    <t>5-С.17 имеет представление о казахстанской армии; проявляет уважение к подвигу ветеранов Великой Отечественной войны;</t>
  </si>
  <si>
    <t>5-С.18 знает правила дорожного движения.</t>
  </si>
  <si>
    <t>3+D9:J33</t>
  </si>
  <si>
    <t xml:space="preserve">Учебный год:  2021-2022.  Группа: 0 "б" класса предшкольной подготовки  КГУ Школа-лицей №17    Дата проведения: 20.09.2021г._
</t>
  </si>
  <si>
    <t>Образовательная область "Творчество"</t>
  </si>
  <si>
    <t>Рисование</t>
  </si>
  <si>
    <t>общий</t>
  </si>
  <si>
    <t>Лепка</t>
  </si>
  <si>
    <t>Аппликация</t>
  </si>
  <si>
    <t>Музыка</t>
  </si>
  <si>
    <t>5-Т.1 владеет техникой рисования;</t>
  </si>
  <si>
    <t>5-Т.2 умеет изображать предметы по образцу с учетом форм, цвета</t>
  </si>
  <si>
    <t>5-Т.3 изображает предметы и фигурки животных;</t>
  </si>
  <si>
    <t>5-Т.4 владеет навыками рисования сюжетной композиции;</t>
  </si>
  <si>
    <t>5-Т.5 использует элементы казахского орнамента.</t>
  </si>
  <si>
    <t>5-Т.6 владеет техникой лепки стекой;</t>
  </si>
  <si>
    <t>5-Т.7 умеет применять разные способы лепки животных;</t>
  </si>
  <si>
    <t>5-Т.8 создает сюжетные композиции на темы сказок и окружающей жизни;</t>
  </si>
  <si>
    <t>5-Т.9 участвует в коллективной работе, проявляет интерес к лепке предметов быта;</t>
  </si>
  <si>
    <t>5-Т.10 владеет навыками лепки посуды по мотивам народных изделий;</t>
  </si>
  <si>
    <t>5-Т.11 эмоционально воспринимает красоту окружающего мира.</t>
  </si>
  <si>
    <t>5-Т.12 умеет правильно держать ножницы и действовать ими;</t>
  </si>
  <si>
    <t>5-Т.13 раскладывает и наклеивает предметы, состоящие из отдельных частей;</t>
  </si>
  <si>
    <t>5-Т.14 умеет составлять узоры из растительных и геометрических форм, элементов казахского орнамента, чередует их, последовательно наклеивает;</t>
  </si>
  <si>
    <t>5-Т.15 участвует в выполнении коллективных работ;</t>
  </si>
  <si>
    <t>5-Т.16 имеет представление об изготовлении панно, выполнении декоративных композиций по замыслу;</t>
  </si>
  <si>
    <t>5-Т.17 имеет представление о видах изобразительного искусства, как живопись, скульптура, народное искусство.</t>
  </si>
  <si>
    <t>5-Т.18 узнает песни по мелодии, высказывается об их содержании;</t>
  </si>
  <si>
    <t>5-Т.19 поет протяжно, четко произносит слова, знакомые песни без сопровождения и с сопровождением;</t>
  </si>
  <si>
    <t>5-Т.20 начинает и заканчивает пение одновременно;</t>
  </si>
  <si>
    <t>5-Т.21 выполняет движения, отвечающие характеру музыки, самостоятельно меняя их в соответствии с формой музыкального произведения;</t>
  </si>
  <si>
    <t xml:space="preserve">5-Т.22 двигается под незнакомую музыку, передавая ее основное настроение; </t>
  </si>
  <si>
    <t>5-Т.23 инсценирует песни, хороводы.</t>
  </si>
  <si>
    <t xml:space="preserve">Б (I уровень)  </t>
  </si>
  <si>
    <t xml:space="preserve">результатов диагностики промежуточного контроля в 0 а классе предшкольной подготовки (от 5 лет) </t>
  </si>
  <si>
    <t>5-Т.1 рисует с натуры и по представлению предметы: цветы, овощи, фрукты;</t>
  </si>
  <si>
    <t>5-Т.2 использует в создании рисунка выразительные средства, элементы казахского орнамента;</t>
  </si>
  <si>
    <t>5-Т.3 выполняет сюжетные рисунки.</t>
  </si>
  <si>
    <t>5-Т.4 умеет лепить фигуры человека и животного с соблюдением элементарных пропорций;</t>
  </si>
  <si>
    <t>5-Т.5 передает образы по мотивам народных игрушек, керамических изделий;</t>
  </si>
  <si>
    <t>5-Т.6 использует характерные детали персонажей и композиции путем дополнения предметами и элементами декора.</t>
  </si>
  <si>
    <t>5-Т.7 выбирает и обосновывает приемы работы;</t>
  </si>
  <si>
    <t>5-Т.8 умеет вырезать из бумаги симметричные формы;</t>
  </si>
  <si>
    <t>5-Т.9 составляет узор предметов из нескольких частей;</t>
  </si>
  <si>
    <t>5-Т.10 работает с шаблонами и трафаретами, готовыми выкройкам;</t>
  </si>
  <si>
    <t>5-Т.11 составляет узор из геометрических элементов, украшает предметы казахским орнаментом;</t>
  </si>
  <si>
    <t>5-Т.12 соблюдает правила безопасности труда и личной гигиены.</t>
  </si>
  <si>
    <t>5-Т.13различает простейшие жанры (кюй, песня, танец, марш);</t>
  </si>
  <si>
    <t>5-Т.14 владеет простейшими музыкальными терминами, навыками пения;</t>
  </si>
  <si>
    <t>5-Т.15 выполняет пластичные, ритмичные движения;</t>
  </si>
  <si>
    <t>5-Т.16 различает по тембру звучание детских музыкальных инструментов, называет их, умеет играть на них индивидуально и в составе группы.</t>
  </si>
  <si>
    <t>5-Т.1 применяет самостоятельно различную технику в рисовании;</t>
  </si>
  <si>
    <t>5-Т.2 рисует игрушки несложного силуэта, животных и человека, передает в рисунке простые движения человека;</t>
  </si>
  <si>
    <t>5-Т.3 рисует декоративные узоры на розетке, треугольнике, шестиугольнике, выделяя середину, углы, кайму;</t>
  </si>
  <si>
    <t>5-Т.4 рисует элементы казахского орнамента и украшает ими одежду, предметы быта, располагая их на силуэтах;</t>
  </si>
  <si>
    <t>5-Т.5 изображает сюжетные рисунки;</t>
  </si>
  <si>
    <t>5-Т.6 выполняет коллективные работы, рисует по замыслу.</t>
  </si>
  <si>
    <t>5-Т.7 применяет различную технику лепки;</t>
  </si>
  <si>
    <t>5-Т.8 владеет навыками коллективной лепки для общей композиции;</t>
  </si>
  <si>
    <t>5-Т.9 передает форму и детали предметов, применяя различные способы;</t>
  </si>
  <si>
    <t>5-Т.10 украшает предметы декоративными элементами.</t>
  </si>
  <si>
    <t>5-Т.11 владеет силуэтным вырезанием по нарисованному или воображаемому контуру;</t>
  </si>
  <si>
    <t>5-Т.12 умеет составлять сложные аппликации, аппликации по замыслу;</t>
  </si>
  <si>
    <t>5-Т.13 вырезает симметричные формы из бумаги, сложенной вдвое;</t>
  </si>
  <si>
    <t>5-Т.14 выполняет композиции отображая природу Казахстана, труд людей;</t>
  </si>
  <si>
    <t>5-Т.15 изображает предметы по памяти, с натуры, обращает внимание на форму, пропорции, объем;</t>
  </si>
  <si>
    <t>5-Т.16 умеет выполнять аппликацию по замыслу.</t>
  </si>
  <si>
    <t>5-Т.17 называет характерные признаки музыкальных жанров;</t>
  </si>
  <si>
    <t>5-Т.18 знает музыкальные профессии, известные имена композиторов;</t>
  </si>
  <si>
    <t>5-Т.19 исполняет самостоятельно хорошо знакомую песню с музыкальным сопровождением и без сопровождения;</t>
  </si>
  <si>
    <t>5-Т.20 умеет двигаться под музыку в соответствии с ее характером;</t>
  </si>
  <si>
    <t>5-Т.21 владеет простейшими навыками игры на детских музыкальных инструментах.</t>
  </si>
  <si>
    <t>2+F9:I33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</si>
</sst>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4" borderId="9" xfId="0" applyFont="1" applyFill="1" applyBorder="1" applyAlignment="1">
      <alignment horizontal="center" vertical="center" textRotation="90"/>
    </xf>
    <xf numFmtId="0" fontId="1" fillId="4" borderId="7" xfId="0" applyFont="1" applyFill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4" borderId="9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textRotation="90" wrapText="1"/>
    </xf>
    <xf numFmtId="0" fontId="4" fillId="3" borderId="1" xfId="0" applyFont="1" applyFill="1" applyBorder="1"/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6" borderId="1" xfId="0" applyFont="1" applyFill="1" applyBorder="1"/>
    <xf numFmtId="0" fontId="8" fillId="4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4" borderId="1" xfId="0" applyFont="1" applyFill="1" applyBorder="1"/>
    <xf numFmtId="0" fontId="7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2" fillId="0" borderId="1" xfId="0" applyFont="1" applyBorder="1"/>
    <xf numFmtId="0" fontId="12" fillId="6" borderId="1" xfId="0" applyFont="1" applyFill="1" applyBorder="1"/>
    <xf numFmtId="0" fontId="12" fillId="4" borderId="1" xfId="0" applyFont="1" applyFill="1" applyBorder="1"/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/>
    <xf numFmtId="0" fontId="13" fillId="4" borderId="1" xfId="0" applyFont="1" applyFill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3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" fillId="6" borderId="1" xfId="0" applyFont="1" applyFill="1" applyBorder="1"/>
    <xf numFmtId="0" fontId="1" fillId="6" borderId="1" xfId="0" applyFont="1" applyFill="1" applyBorder="1"/>
    <xf numFmtId="0" fontId="1" fillId="0" borderId="9" xfId="0" applyFont="1" applyBorder="1" applyAlignment="1">
      <alignment horizontal="center" vertical="center" textRotation="90" wrapText="1"/>
    </xf>
    <xf numFmtId="0" fontId="2" fillId="7" borderId="1" xfId="0" applyFont="1" applyFill="1" applyBorder="1"/>
    <xf numFmtId="0" fontId="2" fillId="8" borderId="1" xfId="0" applyFont="1" applyFill="1" applyBorder="1"/>
    <xf numFmtId="0" fontId="1" fillId="7" borderId="1" xfId="0" applyFont="1" applyFill="1" applyBorder="1"/>
    <xf numFmtId="1" fontId="1" fillId="8" borderId="1" xfId="0" applyNumberFormat="1" applyFont="1" applyFill="1" applyBorder="1"/>
    <xf numFmtId="2" fontId="1" fillId="0" borderId="1" xfId="0" applyNumberFormat="1" applyFont="1" applyBorder="1"/>
    <xf numFmtId="2" fontId="0" fillId="0" borderId="0" xfId="0" applyNumberFormat="1"/>
    <xf numFmtId="0" fontId="7" fillId="0" borderId="9" xfId="0" applyFont="1" applyBorder="1" applyAlignment="1">
      <alignment horizontal="center" vertical="center" textRotation="90" wrapText="1"/>
    </xf>
    <xf numFmtId="0" fontId="8" fillId="7" borderId="1" xfId="0" applyFont="1" applyFill="1" applyBorder="1"/>
    <xf numFmtId="0" fontId="8" fillId="8" borderId="1" xfId="0" applyFont="1" applyFill="1" applyBorder="1"/>
    <xf numFmtId="0" fontId="7" fillId="7" borderId="1" xfId="0" applyFont="1" applyFill="1" applyBorder="1"/>
    <xf numFmtId="0" fontId="7" fillId="8" borderId="1" xfId="0" applyFont="1" applyFill="1" applyBorder="1"/>
    <xf numFmtId="0" fontId="1" fillId="8" borderId="1" xfId="0" applyFont="1" applyFill="1" applyBorder="1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textRotation="90" wrapText="1"/>
    </xf>
    <xf numFmtId="0" fontId="9" fillId="0" borderId="1" xfId="0" applyFont="1" applyBorder="1"/>
    <xf numFmtId="0" fontId="9" fillId="7" borderId="1" xfId="0" applyFont="1" applyFill="1" applyBorder="1"/>
    <xf numFmtId="0" fontId="9" fillId="8" borderId="1" xfId="0" applyFont="1" applyFill="1" applyBorder="1"/>
    <xf numFmtId="0" fontId="10" fillId="5" borderId="1" xfId="0" applyFont="1" applyFill="1" applyBorder="1" applyAlignment="1">
      <alignment horizontal="center"/>
    </xf>
    <xf numFmtId="0" fontId="10" fillId="7" borderId="1" xfId="0" applyFont="1" applyFill="1" applyBorder="1"/>
    <xf numFmtId="0" fontId="10" fillId="8" borderId="1" xfId="0" applyFont="1" applyFill="1" applyBorder="1"/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9" borderId="1" xfId="0" applyFont="1" applyFill="1" applyBorder="1"/>
    <xf numFmtId="0" fontId="1" fillId="5" borderId="1" xfId="0" applyFont="1" applyFill="1" applyBorder="1"/>
    <xf numFmtId="1" fontId="1" fillId="9" borderId="1" xfId="0" applyNumberFormat="1" applyFont="1" applyFill="1" applyBorder="1"/>
    <xf numFmtId="0" fontId="8" fillId="9" borderId="1" xfId="0" applyFont="1" applyFill="1" applyBorder="1"/>
    <xf numFmtId="0" fontId="7" fillId="5" borderId="1" xfId="0" applyFont="1" applyFill="1" applyBorder="1"/>
    <xf numFmtId="0" fontId="7" fillId="9" borderId="1" xfId="0" applyFont="1" applyFill="1" applyBorder="1"/>
    <xf numFmtId="0" fontId="1" fillId="9" borderId="1" xfId="0" applyFont="1" applyFill="1" applyBorder="1"/>
    <xf numFmtId="0" fontId="1" fillId="5" borderId="7" xfId="0" applyFont="1" applyFill="1" applyBorder="1" applyAlignment="1">
      <alignment horizontal="center" vertical="center" textRotation="90"/>
    </xf>
    <xf numFmtId="0" fontId="1" fillId="5" borderId="9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 textRotation="90"/>
    </xf>
    <xf numFmtId="0" fontId="3" fillId="4" borderId="7" xfId="0" applyFont="1" applyFill="1" applyBorder="1" applyAlignment="1">
      <alignment horizontal="center" vertical="center" textRotation="90"/>
    </xf>
    <xf numFmtId="0" fontId="3" fillId="4" borderId="9" xfId="0" applyFont="1" applyFill="1" applyBorder="1" applyAlignment="1">
      <alignment horizontal="center" vertical="center" textRotation="90"/>
    </xf>
    <xf numFmtId="0" fontId="3" fillId="5" borderId="7" xfId="0" applyFont="1" applyFill="1" applyBorder="1" applyAlignment="1">
      <alignment horizontal="center" vertical="center" textRotation="90"/>
    </xf>
    <xf numFmtId="0" fontId="3" fillId="5" borderId="9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7" fillId="6" borderId="7" xfId="0" applyFont="1" applyFill="1" applyBorder="1" applyAlignment="1">
      <alignment horizontal="center" vertical="center" textRotation="90"/>
    </xf>
    <xf numFmtId="0" fontId="7" fillId="6" borderId="9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center" vertical="center" textRotation="90"/>
    </xf>
    <xf numFmtId="0" fontId="7" fillId="4" borderId="9" xfId="0" applyFont="1" applyFill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7" xfId="0" applyFont="1" applyFill="1" applyBorder="1" applyAlignment="1">
      <alignment horizontal="center" vertical="center" textRotation="90"/>
    </xf>
    <xf numFmtId="0" fontId="7" fillId="5" borderId="9" xfId="0" applyFont="1" applyFill="1" applyBorder="1" applyAlignment="1">
      <alignment horizontal="center" vertical="center" textRotation="90"/>
    </xf>
    <xf numFmtId="0" fontId="7" fillId="6" borderId="7" xfId="0" applyFont="1" applyFill="1" applyBorder="1" applyAlignment="1">
      <alignment horizontal="center" vertical="center" textRotation="90" wrapText="1"/>
    </xf>
    <xf numFmtId="0" fontId="7" fillId="6" borderId="9" xfId="0" applyFont="1" applyFill="1" applyBorder="1" applyAlignment="1">
      <alignment horizontal="center" vertical="center" textRotation="90" wrapText="1"/>
    </xf>
    <xf numFmtId="0" fontId="13" fillId="6" borderId="7" xfId="0" applyFont="1" applyFill="1" applyBorder="1" applyAlignment="1">
      <alignment horizontal="center" vertical="center" textRotation="90" wrapText="1"/>
    </xf>
    <xf numFmtId="0" fontId="13" fillId="6" borderId="9" xfId="0" applyFont="1" applyFill="1" applyBorder="1" applyAlignment="1">
      <alignment horizontal="center" vertical="center" textRotation="90" wrapText="1"/>
    </xf>
    <xf numFmtId="0" fontId="13" fillId="6" borderId="7" xfId="0" applyFont="1" applyFill="1" applyBorder="1" applyAlignment="1">
      <alignment horizontal="center" vertical="center" textRotation="90"/>
    </xf>
    <xf numFmtId="0" fontId="13" fillId="6" borderId="9" xfId="0" applyFont="1" applyFill="1" applyBorder="1" applyAlignment="1">
      <alignment horizontal="center" vertical="center" textRotation="90"/>
    </xf>
    <xf numFmtId="0" fontId="13" fillId="4" borderId="7" xfId="0" applyFont="1" applyFill="1" applyBorder="1" applyAlignment="1">
      <alignment horizontal="center" vertical="center" textRotation="90"/>
    </xf>
    <xf numFmtId="0" fontId="13" fillId="4" borderId="9" xfId="0" applyFont="1" applyFill="1" applyBorder="1" applyAlignment="1">
      <alignment horizontal="center" vertical="center" textRotation="90"/>
    </xf>
    <xf numFmtId="0" fontId="13" fillId="5" borderId="7" xfId="0" applyFont="1" applyFill="1" applyBorder="1" applyAlignment="1">
      <alignment horizontal="center" vertical="center" textRotation="90"/>
    </xf>
    <xf numFmtId="0" fontId="13" fillId="5" borderId="9" xfId="0" applyFont="1" applyFill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1" xfId="0" applyFont="1" applyBorder="1" applyAlignment="1">
      <alignment horizontal="right" vertical="center"/>
    </xf>
    <xf numFmtId="0" fontId="13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/>
    </xf>
    <xf numFmtId="0" fontId="1" fillId="6" borderId="9" xfId="0" applyFont="1" applyFill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/>
    </xf>
    <xf numFmtId="0" fontId="1" fillId="7" borderId="7" xfId="0" applyFont="1" applyFill="1" applyBorder="1" applyAlignment="1">
      <alignment horizontal="center" vertical="center" textRotation="90" wrapText="1"/>
    </xf>
    <xf numFmtId="0" fontId="1" fillId="7" borderId="9" xfId="0" applyFont="1" applyFill="1" applyBorder="1" applyAlignment="1">
      <alignment horizontal="center" vertical="center" textRotation="90" wrapText="1"/>
    </xf>
    <xf numFmtId="2" fontId="1" fillId="8" borderId="1" xfId="0" applyNumberFormat="1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textRotation="90" wrapText="1"/>
    </xf>
    <xf numFmtId="0" fontId="7" fillId="7" borderId="9" xfId="0" applyFont="1" applyFill="1" applyBorder="1" applyAlignment="1">
      <alignment horizontal="center" vertical="center" textRotation="90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7" fillId="7" borderId="1" xfId="0" applyFont="1" applyFill="1" applyBorder="1" applyAlignment="1">
      <alignment horizontal="center" vertical="center" textRotation="90"/>
    </xf>
    <xf numFmtId="0" fontId="7" fillId="8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 textRotation="90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textRotation="90"/>
    </xf>
    <xf numFmtId="0" fontId="10" fillId="7" borderId="1" xfId="0" applyFont="1" applyFill="1" applyBorder="1" applyAlignment="1">
      <alignment horizontal="center" vertical="center" textRotation="90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textRotation="90" wrapText="1"/>
    </xf>
    <xf numFmtId="0" fontId="10" fillId="7" borderId="9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" fillId="9" borderId="1" xfId="0" applyFont="1" applyFill="1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textRotation="90" wrapText="1"/>
    </xf>
    <xf numFmtId="0" fontId="7" fillId="9" borderId="1" xfId="0" applyFont="1" applyFill="1" applyBorder="1" applyAlignment="1">
      <alignment horizontal="center" vertical="center" textRotation="90"/>
    </xf>
    <xf numFmtId="0" fontId="7" fillId="9" borderId="1" xfId="0" applyFont="1" applyFill="1" applyBorder="1" applyAlignment="1">
      <alignment horizontal="center" vertical="center" textRotation="90" wrapText="1"/>
    </xf>
    <xf numFmtId="0" fontId="1" fillId="7" borderId="7" xfId="0" applyFont="1" applyFill="1" applyBorder="1" applyAlignment="1">
      <alignment horizontal="center" vertical="center" textRotation="90"/>
    </xf>
    <xf numFmtId="0" fontId="1" fillId="7" borderId="9" xfId="0" applyFont="1" applyFill="1" applyBorder="1" applyAlignment="1">
      <alignment horizontal="center" vertical="center" textRotation="90"/>
    </xf>
    <xf numFmtId="0" fontId="1" fillId="9" borderId="1" xfId="0" applyFont="1" applyFill="1" applyBorder="1" applyAlignment="1">
      <alignment horizontal="center" vertical="center" textRotation="90" wrapText="1"/>
    </xf>
    <xf numFmtId="0" fontId="1" fillId="9" borderId="7" xfId="0" applyFont="1" applyFill="1" applyBorder="1" applyAlignment="1">
      <alignment horizontal="center" vertical="center" textRotation="90"/>
    </xf>
    <xf numFmtId="0" fontId="1" fillId="9" borderId="9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2"/>
  <sheetViews>
    <sheetView topLeftCell="B1" zoomScale="80" zoomScaleNormal="80" workbookViewId="0">
      <selection activeCell="A4" sqref="A4:O4"/>
    </sheetView>
  </sheetViews>
  <sheetFormatPr defaultRowHeight="15" x14ac:dyDescent="0.25"/>
  <cols>
    <col min="1" max="1" width="9.140625" hidden="1" customWidth="1"/>
    <col min="2" max="2" width="4.5703125" customWidth="1"/>
    <col min="3" max="3" width="21.7109375" customWidth="1"/>
    <col min="4" max="4" width="8.7109375" customWidth="1"/>
    <col min="5" max="5" width="9" customWidth="1"/>
    <col min="6" max="6" width="8.140625" customWidth="1"/>
    <col min="7" max="7" width="9.140625" customWidth="1"/>
    <col min="8" max="8" width="11.85546875" customWidth="1"/>
    <col min="9" max="9" width="4.42578125" customWidth="1"/>
    <col min="10" max="10" width="4.7109375" customWidth="1"/>
    <col min="11" max="11" width="9" customWidth="1"/>
    <col min="12" max="12" width="5.85546875" customWidth="1"/>
    <col min="13" max="13" width="8.85546875" customWidth="1"/>
    <col min="14" max="14" width="11.140625" customWidth="1"/>
  </cols>
  <sheetData>
    <row r="2" spans="1:15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79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6" spans="1:15" ht="19.5" customHeight="1" x14ac:dyDescent="0.25">
      <c r="B6" s="13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40.5" customHeight="1" x14ac:dyDescent="0.25">
      <c r="B7" s="12" t="s">
        <v>2</v>
      </c>
      <c r="C7" s="11" t="s">
        <v>3</v>
      </c>
      <c r="D7" s="9" t="s">
        <v>4</v>
      </c>
      <c r="E7" s="9"/>
      <c r="F7" s="9"/>
      <c r="G7" s="9"/>
      <c r="H7" s="9"/>
      <c r="I7" s="4" t="s">
        <v>11</v>
      </c>
      <c r="J7" s="2" t="s">
        <v>12</v>
      </c>
      <c r="K7" s="111" t="s">
        <v>13</v>
      </c>
      <c r="L7" s="8" t="s">
        <v>5</v>
      </c>
      <c r="M7" s="6" t="s">
        <v>6</v>
      </c>
      <c r="N7" s="113" t="s">
        <v>7</v>
      </c>
    </row>
    <row r="8" spans="1:15" ht="225" customHeight="1" thickBot="1" x14ac:dyDescent="0.3">
      <c r="B8" s="12"/>
      <c r="C8" s="10"/>
      <c r="D8" s="29" t="s">
        <v>27</v>
      </c>
      <c r="E8" s="29" t="s">
        <v>28</v>
      </c>
      <c r="F8" s="29" t="s">
        <v>29</v>
      </c>
      <c r="G8" s="29" t="s">
        <v>30</v>
      </c>
      <c r="H8" s="29" t="s">
        <v>31</v>
      </c>
      <c r="I8" s="3"/>
      <c r="J8" s="1"/>
      <c r="K8" s="112"/>
      <c r="L8" s="7"/>
      <c r="M8" s="5"/>
      <c r="N8" s="113"/>
    </row>
    <row r="9" spans="1:15" ht="19.5" thickBot="1" x14ac:dyDescent="0.3">
      <c r="B9" s="16">
        <v>1</v>
      </c>
      <c r="C9" s="44" t="s">
        <v>54</v>
      </c>
      <c r="D9" s="16">
        <v>2</v>
      </c>
      <c r="E9" s="16">
        <v>2</v>
      </c>
      <c r="F9" s="16">
        <v>2</v>
      </c>
      <c r="G9" s="16">
        <v>3</v>
      </c>
      <c r="H9" s="16">
        <v>2</v>
      </c>
      <c r="I9" s="25">
        <v>2</v>
      </c>
      <c r="J9" s="26">
        <f>AVERAGE(D9:H9)</f>
        <v>2.2000000000000002</v>
      </c>
      <c r="K9" s="30" t="str">
        <f t="shared" ref="K9:K38" si="0">IF(D9="","",VLOOKUP(J9,$J$100:$K$102,2,TRUE))</f>
        <v>ІІ ур</v>
      </c>
      <c r="L9" s="25">
        <f>SUM(D9:H9)</f>
        <v>11</v>
      </c>
      <c r="M9" s="26">
        <f>L9/5</f>
        <v>2.2000000000000002</v>
      </c>
      <c r="N9" s="30" t="str">
        <f t="shared" ref="N9" si="1">IF(G9="","",VLOOKUP(M9,$J$100:$K$102,2,TRUE))</f>
        <v>ІІ ур</v>
      </c>
    </row>
    <row r="10" spans="1:15" ht="19.5" thickBot="1" x14ac:dyDescent="0.3">
      <c r="B10" s="16">
        <v>2</v>
      </c>
      <c r="C10" s="45" t="s">
        <v>55</v>
      </c>
      <c r="D10" s="16">
        <v>2</v>
      </c>
      <c r="E10" s="16">
        <v>2</v>
      </c>
      <c r="F10" s="16">
        <v>2</v>
      </c>
      <c r="G10" s="16">
        <v>2</v>
      </c>
      <c r="H10" s="16">
        <v>2</v>
      </c>
      <c r="I10" s="25">
        <v>2</v>
      </c>
      <c r="J10" s="26">
        <f t="shared" ref="J10:J38" si="2">AVERAGE(D10:H10)</f>
        <v>2</v>
      </c>
      <c r="K10" s="30" t="str">
        <f t="shared" si="0"/>
        <v>ІІ ур</v>
      </c>
      <c r="L10" s="25">
        <f t="shared" ref="L10:L38" si="3">SUM(D10:H10)</f>
        <v>10</v>
      </c>
      <c r="M10" s="26">
        <f t="shared" ref="M10:M38" si="4">L10/5</f>
        <v>2</v>
      </c>
      <c r="N10" s="30" t="str">
        <f t="shared" ref="N10:N38" si="5">IF(G10="","",VLOOKUP(M10,$J$100:$K$102,2,TRUE))</f>
        <v>ІІ ур</v>
      </c>
    </row>
    <row r="11" spans="1:15" ht="19.5" thickBot="1" x14ac:dyDescent="0.3">
      <c r="B11" s="16">
        <v>3</v>
      </c>
      <c r="C11" s="45" t="s">
        <v>56</v>
      </c>
      <c r="D11" s="16">
        <v>2</v>
      </c>
      <c r="E11" s="16">
        <v>2</v>
      </c>
      <c r="F11" s="16">
        <v>2</v>
      </c>
      <c r="G11" s="16">
        <v>2</v>
      </c>
      <c r="H11" s="16">
        <v>2</v>
      </c>
      <c r="I11" s="25">
        <v>2</v>
      </c>
      <c r="J11" s="26">
        <f t="shared" si="2"/>
        <v>2</v>
      </c>
      <c r="K11" s="30" t="str">
        <f t="shared" si="0"/>
        <v>ІІ ур</v>
      </c>
      <c r="L11" s="25">
        <f t="shared" si="3"/>
        <v>10</v>
      </c>
      <c r="M11" s="26">
        <f t="shared" si="4"/>
        <v>2</v>
      </c>
      <c r="N11" s="30" t="str">
        <f t="shared" si="5"/>
        <v>ІІ ур</v>
      </c>
    </row>
    <row r="12" spans="1:15" ht="38.25" thickBot="1" x14ac:dyDescent="0.3">
      <c r="B12" s="16">
        <v>4</v>
      </c>
      <c r="C12" s="45" t="s">
        <v>57</v>
      </c>
      <c r="D12" s="16">
        <v>2</v>
      </c>
      <c r="E12" s="16">
        <v>2</v>
      </c>
      <c r="F12" s="16">
        <v>2</v>
      </c>
      <c r="G12" s="16">
        <v>3</v>
      </c>
      <c r="H12" s="16">
        <v>2</v>
      </c>
      <c r="I12" s="25">
        <v>2</v>
      </c>
      <c r="J12" s="26">
        <f t="shared" si="2"/>
        <v>2.2000000000000002</v>
      </c>
      <c r="K12" s="30" t="str">
        <f t="shared" si="0"/>
        <v>ІІ ур</v>
      </c>
      <c r="L12" s="25">
        <f t="shared" si="3"/>
        <v>11</v>
      </c>
      <c r="M12" s="26">
        <f t="shared" si="4"/>
        <v>2.2000000000000002</v>
      </c>
      <c r="N12" s="30" t="str">
        <f t="shared" si="5"/>
        <v>ІІ ур</v>
      </c>
    </row>
    <row r="13" spans="1:15" ht="19.5" thickBot="1" x14ac:dyDescent="0.3">
      <c r="B13" s="16">
        <v>5</v>
      </c>
      <c r="C13" s="45" t="s">
        <v>58</v>
      </c>
      <c r="D13" s="16">
        <v>1</v>
      </c>
      <c r="E13" s="16">
        <v>1</v>
      </c>
      <c r="F13" s="16">
        <v>2</v>
      </c>
      <c r="G13" s="16">
        <v>2</v>
      </c>
      <c r="H13" s="16">
        <v>2</v>
      </c>
      <c r="I13" s="25">
        <v>1</v>
      </c>
      <c r="J13" s="26">
        <f t="shared" si="2"/>
        <v>1.6</v>
      </c>
      <c r="K13" s="30" t="str">
        <f t="shared" si="0"/>
        <v>ІІ ур</v>
      </c>
      <c r="L13" s="25">
        <f t="shared" si="3"/>
        <v>8</v>
      </c>
      <c r="M13" s="26">
        <f t="shared" si="4"/>
        <v>1.6</v>
      </c>
      <c r="N13" s="30" t="str">
        <f t="shared" si="5"/>
        <v>ІІ ур</v>
      </c>
    </row>
    <row r="14" spans="1:15" ht="19.5" thickBot="1" x14ac:dyDescent="0.3">
      <c r="B14" s="16">
        <v>6</v>
      </c>
      <c r="C14" s="45" t="s">
        <v>59</v>
      </c>
      <c r="D14" s="16">
        <v>2</v>
      </c>
      <c r="E14" s="16">
        <v>2</v>
      </c>
      <c r="F14" s="16">
        <v>2</v>
      </c>
      <c r="G14" s="16">
        <v>2</v>
      </c>
      <c r="H14" s="16">
        <v>2</v>
      </c>
      <c r="I14" s="25">
        <v>2</v>
      </c>
      <c r="J14" s="26">
        <f t="shared" si="2"/>
        <v>2</v>
      </c>
      <c r="K14" s="30" t="str">
        <f t="shared" si="0"/>
        <v>ІІ ур</v>
      </c>
      <c r="L14" s="25">
        <f t="shared" si="3"/>
        <v>10</v>
      </c>
      <c r="M14" s="26">
        <f t="shared" si="4"/>
        <v>2</v>
      </c>
      <c r="N14" s="30" t="str">
        <f t="shared" si="5"/>
        <v>ІІ ур</v>
      </c>
    </row>
    <row r="15" spans="1:15" ht="19.5" thickBot="1" x14ac:dyDescent="0.3">
      <c r="B15" s="16">
        <v>7</v>
      </c>
      <c r="C15" s="45" t="s">
        <v>60</v>
      </c>
      <c r="D15" s="16">
        <v>2</v>
      </c>
      <c r="E15" s="16">
        <v>2</v>
      </c>
      <c r="F15" s="16">
        <v>2</v>
      </c>
      <c r="G15" s="16">
        <v>3</v>
      </c>
      <c r="H15" s="16">
        <v>2</v>
      </c>
      <c r="I15" s="25">
        <v>1</v>
      </c>
      <c r="J15" s="26">
        <f t="shared" si="2"/>
        <v>2.2000000000000002</v>
      </c>
      <c r="K15" s="30" t="str">
        <f t="shared" si="0"/>
        <v>ІІ ур</v>
      </c>
      <c r="L15" s="25">
        <f t="shared" si="3"/>
        <v>11</v>
      </c>
      <c r="M15" s="26">
        <f t="shared" si="4"/>
        <v>2.2000000000000002</v>
      </c>
      <c r="N15" s="30" t="str">
        <f t="shared" si="5"/>
        <v>ІІ ур</v>
      </c>
    </row>
    <row r="16" spans="1:15" ht="38.25" thickBot="1" x14ac:dyDescent="0.3">
      <c r="B16" s="16">
        <v>8</v>
      </c>
      <c r="C16" s="45" t="s">
        <v>61</v>
      </c>
      <c r="D16" s="16">
        <v>2</v>
      </c>
      <c r="E16" s="16">
        <v>2</v>
      </c>
      <c r="F16" s="16">
        <v>3</v>
      </c>
      <c r="G16" s="16">
        <v>3</v>
      </c>
      <c r="H16" s="16">
        <v>2</v>
      </c>
      <c r="I16" s="25">
        <v>2</v>
      </c>
      <c r="J16" s="26">
        <f t="shared" si="2"/>
        <v>2.4</v>
      </c>
      <c r="K16" s="30" t="str">
        <f t="shared" si="0"/>
        <v>ІІ ур</v>
      </c>
      <c r="L16" s="25">
        <f t="shared" si="3"/>
        <v>12</v>
      </c>
      <c r="M16" s="26">
        <f t="shared" si="4"/>
        <v>2.4</v>
      </c>
      <c r="N16" s="30" t="str">
        <f t="shared" si="5"/>
        <v>ІІ ур</v>
      </c>
    </row>
    <row r="17" spans="2:14" ht="19.5" thickBot="1" x14ac:dyDescent="0.3">
      <c r="B17" s="16">
        <v>9</v>
      </c>
      <c r="C17" s="45" t="s">
        <v>62</v>
      </c>
      <c r="D17" s="16">
        <v>2</v>
      </c>
      <c r="E17" s="16">
        <v>2</v>
      </c>
      <c r="F17" s="16">
        <v>2</v>
      </c>
      <c r="G17" s="16">
        <v>2</v>
      </c>
      <c r="H17" s="16">
        <v>2</v>
      </c>
      <c r="I17" s="25">
        <v>2</v>
      </c>
      <c r="J17" s="26">
        <f t="shared" si="2"/>
        <v>2</v>
      </c>
      <c r="K17" s="30" t="str">
        <f t="shared" si="0"/>
        <v>ІІ ур</v>
      </c>
      <c r="L17" s="25">
        <f t="shared" si="3"/>
        <v>10</v>
      </c>
      <c r="M17" s="26">
        <f t="shared" si="4"/>
        <v>2</v>
      </c>
      <c r="N17" s="30" t="str">
        <f t="shared" si="5"/>
        <v>ІІ ур</v>
      </c>
    </row>
    <row r="18" spans="2:14" ht="38.25" thickBot="1" x14ac:dyDescent="0.3">
      <c r="B18" s="16">
        <v>10</v>
      </c>
      <c r="C18" s="45" t="s">
        <v>63</v>
      </c>
      <c r="D18" s="16">
        <v>2</v>
      </c>
      <c r="E18" s="16">
        <v>2</v>
      </c>
      <c r="F18" s="16">
        <v>3</v>
      </c>
      <c r="G18" s="16">
        <v>2</v>
      </c>
      <c r="H18" s="16">
        <v>2</v>
      </c>
      <c r="I18" s="25">
        <v>2</v>
      </c>
      <c r="J18" s="26">
        <f t="shared" si="2"/>
        <v>2.2000000000000002</v>
      </c>
      <c r="K18" s="30" t="str">
        <f t="shared" si="0"/>
        <v>ІІ ур</v>
      </c>
      <c r="L18" s="25">
        <f t="shared" si="3"/>
        <v>11</v>
      </c>
      <c r="M18" s="26">
        <f t="shared" si="4"/>
        <v>2.2000000000000002</v>
      </c>
      <c r="N18" s="30" t="str">
        <f t="shared" si="5"/>
        <v>ІІ ур</v>
      </c>
    </row>
    <row r="19" spans="2:14" ht="19.5" thickBot="1" x14ac:dyDescent="0.3">
      <c r="B19" s="16">
        <v>11</v>
      </c>
      <c r="C19" s="45" t="s">
        <v>64</v>
      </c>
      <c r="D19" s="16">
        <v>2</v>
      </c>
      <c r="E19" s="16">
        <v>2</v>
      </c>
      <c r="F19" s="16">
        <v>2</v>
      </c>
      <c r="G19" s="16">
        <v>2</v>
      </c>
      <c r="H19" s="16">
        <v>2</v>
      </c>
      <c r="I19" s="25">
        <v>2</v>
      </c>
      <c r="J19" s="26">
        <f t="shared" si="2"/>
        <v>2</v>
      </c>
      <c r="K19" s="30" t="str">
        <f t="shared" si="0"/>
        <v>ІІ ур</v>
      </c>
      <c r="L19" s="25">
        <f t="shared" si="3"/>
        <v>10</v>
      </c>
      <c r="M19" s="26">
        <f t="shared" si="4"/>
        <v>2</v>
      </c>
      <c r="N19" s="30" t="str">
        <f t="shared" si="5"/>
        <v>ІІ ур</v>
      </c>
    </row>
    <row r="20" spans="2:14" ht="38.25" thickBot="1" x14ac:dyDescent="0.3">
      <c r="B20" s="16">
        <v>12</v>
      </c>
      <c r="C20" s="45" t="s">
        <v>65</v>
      </c>
      <c r="D20" s="16">
        <v>2</v>
      </c>
      <c r="E20" s="16">
        <v>2</v>
      </c>
      <c r="F20" s="16">
        <v>1</v>
      </c>
      <c r="G20" s="16">
        <v>2</v>
      </c>
      <c r="H20" s="16">
        <v>2</v>
      </c>
      <c r="I20" s="25">
        <v>1</v>
      </c>
      <c r="J20" s="26">
        <f t="shared" si="2"/>
        <v>1.8</v>
      </c>
      <c r="K20" s="30" t="str">
        <f t="shared" si="0"/>
        <v>ІІ ур</v>
      </c>
      <c r="L20" s="25">
        <f t="shared" si="3"/>
        <v>9</v>
      </c>
      <c r="M20" s="26">
        <f t="shared" si="4"/>
        <v>1.8</v>
      </c>
      <c r="N20" s="30" t="str">
        <f t="shared" si="5"/>
        <v>ІІ ур</v>
      </c>
    </row>
    <row r="21" spans="2:14" ht="19.5" thickBot="1" x14ac:dyDescent="0.3">
      <c r="B21" s="16">
        <v>13</v>
      </c>
      <c r="C21" s="45" t="s">
        <v>66</v>
      </c>
      <c r="D21" s="16">
        <v>3</v>
      </c>
      <c r="E21" s="16">
        <v>3</v>
      </c>
      <c r="F21" s="16">
        <v>3</v>
      </c>
      <c r="G21" s="16">
        <v>2</v>
      </c>
      <c r="H21" s="16">
        <v>2</v>
      </c>
      <c r="I21" s="25">
        <v>3</v>
      </c>
      <c r="J21" s="26">
        <f t="shared" si="2"/>
        <v>2.6</v>
      </c>
      <c r="K21" s="30" t="str">
        <f t="shared" si="0"/>
        <v>ІІІ ур</v>
      </c>
      <c r="L21" s="25">
        <f t="shared" si="3"/>
        <v>13</v>
      </c>
      <c r="M21" s="26">
        <f t="shared" si="4"/>
        <v>2.6</v>
      </c>
      <c r="N21" s="30" t="str">
        <f t="shared" si="5"/>
        <v>ІІІ ур</v>
      </c>
    </row>
    <row r="22" spans="2:14" ht="38.25" thickBot="1" x14ac:dyDescent="0.3">
      <c r="B22" s="16">
        <v>14</v>
      </c>
      <c r="C22" s="45" t="s">
        <v>67</v>
      </c>
      <c r="D22" s="16">
        <v>2</v>
      </c>
      <c r="E22" s="16">
        <v>2</v>
      </c>
      <c r="F22" s="16">
        <v>2</v>
      </c>
      <c r="G22" s="16">
        <v>1</v>
      </c>
      <c r="H22" s="16">
        <v>2</v>
      </c>
      <c r="I22" s="25">
        <v>3</v>
      </c>
      <c r="J22" s="26">
        <f t="shared" si="2"/>
        <v>1.8</v>
      </c>
      <c r="K22" s="30" t="str">
        <f t="shared" si="0"/>
        <v>ІІ ур</v>
      </c>
      <c r="L22" s="25">
        <f t="shared" si="3"/>
        <v>9</v>
      </c>
      <c r="M22" s="26">
        <f t="shared" si="4"/>
        <v>1.8</v>
      </c>
      <c r="N22" s="30" t="str">
        <f t="shared" si="5"/>
        <v>ІІ ур</v>
      </c>
    </row>
    <row r="23" spans="2:14" ht="19.5" thickBot="1" x14ac:dyDescent="0.3">
      <c r="B23" s="16">
        <v>15</v>
      </c>
      <c r="C23" s="45" t="s">
        <v>68</v>
      </c>
      <c r="D23" s="16">
        <v>2</v>
      </c>
      <c r="E23" s="16">
        <v>2</v>
      </c>
      <c r="F23" s="16">
        <v>3</v>
      </c>
      <c r="G23" s="16">
        <v>2</v>
      </c>
      <c r="H23" s="16">
        <v>2</v>
      </c>
      <c r="I23" s="25">
        <v>2</v>
      </c>
      <c r="J23" s="26">
        <f t="shared" si="2"/>
        <v>2.2000000000000002</v>
      </c>
      <c r="K23" s="30" t="str">
        <f t="shared" si="0"/>
        <v>ІІ ур</v>
      </c>
      <c r="L23" s="25">
        <f t="shared" si="3"/>
        <v>11</v>
      </c>
      <c r="M23" s="26">
        <f t="shared" si="4"/>
        <v>2.2000000000000002</v>
      </c>
      <c r="N23" s="30" t="str">
        <f t="shared" si="5"/>
        <v>ІІ ур</v>
      </c>
    </row>
    <row r="24" spans="2:14" ht="38.25" thickBot="1" x14ac:dyDescent="0.3">
      <c r="B24" s="16">
        <v>16</v>
      </c>
      <c r="C24" s="45" t="s">
        <v>69</v>
      </c>
      <c r="D24" s="16">
        <v>3</v>
      </c>
      <c r="E24" s="16">
        <v>3</v>
      </c>
      <c r="F24" s="16">
        <v>3</v>
      </c>
      <c r="G24" s="16">
        <v>2</v>
      </c>
      <c r="H24" s="16">
        <v>2</v>
      </c>
      <c r="I24" s="25">
        <v>3</v>
      </c>
      <c r="J24" s="26">
        <f t="shared" si="2"/>
        <v>2.6</v>
      </c>
      <c r="K24" s="30" t="str">
        <f t="shared" si="0"/>
        <v>ІІІ ур</v>
      </c>
      <c r="L24" s="25">
        <f t="shared" si="3"/>
        <v>13</v>
      </c>
      <c r="M24" s="26">
        <f t="shared" si="4"/>
        <v>2.6</v>
      </c>
      <c r="N24" s="30" t="str">
        <f t="shared" si="5"/>
        <v>ІІІ ур</v>
      </c>
    </row>
    <row r="25" spans="2:14" ht="38.25" thickBot="1" x14ac:dyDescent="0.3">
      <c r="B25" s="16">
        <v>17</v>
      </c>
      <c r="C25" s="45" t="s">
        <v>70</v>
      </c>
      <c r="D25" s="16">
        <v>3</v>
      </c>
      <c r="E25" s="16">
        <v>3</v>
      </c>
      <c r="F25" s="16">
        <v>3</v>
      </c>
      <c r="G25" s="16">
        <v>2</v>
      </c>
      <c r="H25" s="16">
        <v>2</v>
      </c>
      <c r="I25" s="25">
        <v>3</v>
      </c>
      <c r="J25" s="26">
        <f t="shared" si="2"/>
        <v>2.6</v>
      </c>
      <c r="K25" s="30" t="str">
        <f t="shared" si="0"/>
        <v>ІІІ ур</v>
      </c>
      <c r="L25" s="25">
        <f t="shared" si="3"/>
        <v>13</v>
      </c>
      <c r="M25" s="26">
        <f t="shared" si="4"/>
        <v>2.6</v>
      </c>
      <c r="N25" s="30" t="str">
        <f t="shared" si="5"/>
        <v>ІІІ ур</v>
      </c>
    </row>
    <row r="26" spans="2:14" ht="19.5" thickBot="1" x14ac:dyDescent="0.3">
      <c r="B26" s="16">
        <v>18</v>
      </c>
      <c r="C26" s="45" t="s">
        <v>71</v>
      </c>
      <c r="D26" s="16">
        <v>2</v>
      </c>
      <c r="E26" s="16">
        <v>2</v>
      </c>
      <c r="F26" s="16">
        <v>2</v>
      </c>
      <c r="G26" s="16">
        <v>2</v>
      </c>
      <c r="H26" s="16">
        <v>2</v>
      </c>
      <c r="I26" s="25">
        <v>2</v>
      </c>
      <c r="J26" s="26">
        <f t="shared" si="2"/>
        <v>2</v>
      </c>
      <c r="K26" s="30" t="str">
        <f t="shared" si="0"/>
        <v>ІІ ур</v>
      </c>
      <c r="L26" s="25">
        <f t="shared" si="3"/>
        <v>10</v>
      </c>
      <c r="M26" s="26">
        <f t="shared" si="4"/>
        <v>2</v>
      </c>
      <c r="N26" s="30" t="str">
        <f t="shared" si="5"/>
        <v>ІІ ур</v>
      </c>
    </row>
    <row r="27" spans="2:14" ht="19.5" thickBot="1" x14ac:dyDescent="0.3">
      <c r="B27" s="16">
        <v>19</v>
      </c>
      <c r="C27" s="45" t="s">
        <v>72</v>
      </c>
      <c r="D27" s="16">
        <v>1</v>
      </c>
      <c r="E27" s="16">
        <v>2</v>
      </c>
      <c r="F27" s="16">
        <v>2</v>
      </c>
      <c r="G27" s="16">
        <v>2</v>
      </c>
      <c r="H27" s="16">
        <v>2</v>
      </c>
      <c r="I27" s="25">
        <v>2</v>
      </c>
      <c r="J27" s="26">
        <f t="shared" si="2"/>
        <v>1.8</v>
      </c>
      <c r="K27" s="30" t="str">
        <f t="shared" si="0"/>
        <v>ІІ ур</v>
      </c>
      <c r="L27" s="25">
        <f t="shared" si="3"/>
        <v>9</v>
      </c>
      <c r="M27" s="26">
        <f t="shared" si="4"/>
        <v>1.8</v>
      </c>
      <c r="N27" s="30" t="str">
        <f t="shared" si="5"/>
        <v>ІІ ур</v>
      </c>
    </row>
    <row r="28" spans="2:14" ht="38.25" thickBot="1" x14ac:dyDescent="0.3">
      <c r="B28" s="16">
        <v>20</v>
      </c>
      <c r="C28" s="45" t="s">
        <v>73</v>
      </c>
      <c r="D28" s="16">
        <v>1</v>
      </c>
      <c r="E28" s="16">
        <v>2</v>
      </c>
      <c r="F28" s="16">
        <v>2</v>
      </c>
      <c r="G28" s="16">
        <v>2</v>
      </c>
      <c r="H28" s="16">
        <v>2</v>
      </c>
      <c r="I28" s="25">
        <v>1</v>
      </c>
      <c r="J28" s="26">
        <f t="shared" si="2"/>
        <v>1.8</v>
      </c>
      <c r="K28" s="30" t="str">
        <f t="shared" si="0"/>
        <v>ІІ ур</v>
      </c>
      <c r="L28" s="25">
        <f t="shared" si="3"/>
        <v>9</v>
      </c>
      <c r="M28" s="26">
        <f t="shared" si="4"/>
        <v>1.8</v>
      </c>
      <c r="N28" s="30" t="str">
        <f t="shared" si="5"/>
        <v>ІІ ур</v>
      </c>
    </row>
    <row r="29" spans="2:14" ht="38.25" thickBot="1" x14ac:dyDescent="0.3">
      <c r="B29" s="16">
        <v>21</v>
      </c>
      <c r="C29" s="45" t="s">
        <v>74</v>
      </c>
      <c r="D29" s="16">
        <v>3</v>
      </c>
      <c r="E29" s="16">
        <v>3</v>
      </c>
      <c r="F29" s="16">
        <v>2</v>
      </c>
      <c r="G29" s="16">
        <v>2</v>
      </c>
      <c r="H29" s="16">
        <v>2</v>
      </c>
      <c r="I29" s="25">
        <v>2</v>
      </c>
      <c r="J29" s="26">
        <f t="shared" si="2"/>
        <v>2.4</v>
      </c>
      <c r="K29" s="30" t="str">
        <f t="shared" si="0"/>
        <v>ІІ ур</v>
      </c>
      <c r="L29" s="25">
        <f t="shared" si="3"/>
        <v>12</v>
      </c>
      <c r="M29" s="26">
        <f t="shared" si="4"/>
        <v>2.4</v>
      </c>
      <c r="N29" s="30" t="str">
        <f t="shared" si="5"/>
        <v>ІІ ур</v>
      </c>
    </row>
    <row r="30" spans="2:14" ht="19.5" thickBot="1" x14ac:dyDescent="0.3">
      <c r="B30" s="16">
        <v>22</v>
      </c>
      <c r="C30" s="45" t="s">
        <v>75</v>
      </c>
      <c r="D30" s="16">
        <v>2</v>
      </c>
      <c r="E30" s="16">
        <v>2</v>
      </c>
      <c r="F30" s="16">
        <v>2</v>
      </c>
      <c r="G30" s="16">
        <v>2</v>
      </c>
      <c r="H30" s="16">
        <v>2</v>
      </c>
      <c r="I30" s="25">
        <v>2</v>
      </c>
      <c r="J30" s="26">
        <f t="shared" si="2"/>
        <v>2</v>
      </c>
      <c r="K30" s="30" t="str">
        <f t="shared" si="0"/>
        <v>ІІ ур</v>
      </c>
      <c r="L30" s="25">
        <f t="shared" si="3"/>
        <v>10</v>
      </c>
      <c r="M30" s="26">
        <f t="shared" si="4"/>
        <v>2</v>
      </c>
      <c r="N30" s="30" t="str">
        <f t="shared" si="5"/>
        <v>ІІ ур</v>
      </c>
    </row>
    <row r="31" spans="2:14" ht="38.25" thickBot="1" x14ac:dyDescent="0.3">
      <c r="B31" s="16">
        <v>23</v>
      </c>
      <c r="C31" s="45" t="s">
        <v>76</v>
      </c>
      <c r="D31" s="16">
        <v>1</v>
      </c>
      <c r="E31" s="16">
        <v>1</v>
      </c>
      <c r="F31" s="16">
        <v>2</v>
      </c>
      <c r="G31" s="16">
        <v>2</v>
      </c>
      <c r="H31" s="16">
        <v>2</v>
      </c>
      <c r="I31" s="25">
        <v>2</v>
      </c>
      <c r="J31" s="26">
        <f t="shared" si="2"/>
        <v>1.6</v>
      </c>
      <c r="K31" s="30" t="str">
        <f t="shared" si="0"/>
        <v>ІІ ур</v>
      </c>
      <c r="L31" s="25">
        <f t="shared" si="3"/>
        <v>8</v>
      </c>
      <c r="M31" s="26">
        <f t="shared" si="4"/>
        <v>1.6</v>
      </c>
      <c r="N31" s="30" t="str">
        <f t="shared" si="5"/>
        <v>ІІ ур</v>
      </c>
    </row>
    <row r="32" spans="2:14" ht="19.5" thickBot="1" x14ac:dyDescent="0.3">
      <c r="B32" s="16">
        <v>24</v>
      </c>
      <c r="C32" s="45" t="s">
        <v>77</v>
      </c>
      <c r="D32" s="16">
        <v>1</v>
      </c>
      <c r="E32" s="16">
        <v>1</v>
      </c>
      <c r="F32" s="16">
        <v>2</v>
      </c>
      <c r="G32" s="16">
        <v>2</v>
      </c>
      <c r="H32" s="16">
        <v>2</v>
      </c>
      <c r="I32" s="25">
        <v>1</v>
      </c>
      <c r="J32" s="26">
        <f t="shared" si="2"/>
        <v>1.6</v>
      </c>
      <c r="K32" s="30" t="str">
        <f t="shared" si="0"/>
        <v>ІІ ур</v>
      </c>
      <c r="L32" s="25">
        <f t="shared" si="3"/>
        <v>8</v>
      </c>
      <c r="M32" s="26">
        <f t="shared" si="4"/>
        <v>1.6</v>
      </c>
      <c r="N32" s="30" t="str">
        <f t="shared" si="5"/>
        <v>ІІ ур</v>
      </c>
    </row>
    <row r="33" spans="2:14" ht="19.5" thickBot="1" x14ac:dyDescent="0.3">
      <c r="B33" s="16">
        <v>25</v>
      </c>
      <c r="C33" s="45" t="s">
        <v>78</v>
      </c>
      <c r="D33" s="16">
        <v>1</v>
      </c>
      <c r="E33" s="16">
        <v>1</v>
      </c>
      <c r="F33" s="16">
        <v>2</v>
      </c>
      <c r="G33" s="16">
        <v>2</v>
      </c>
      <c r="H33" s="16">
        <v>2</v>
      </c>
      <c r="I33" s="25">
        <v>2</v>
      </c>
      <c r="J33" s="26">
        <f t="shared" si="2"/>
        <v>1.6</v>
      </c>
      <c r="K33" s="30" t="str">
        <f t="shared" si="0"/>
        <v>ІІ ур</v>
      </c>
      <c r="L33" s="25">
        <f t="shared" si="3"/>
        <v>8</v>
      </c>
      <c r="M33" s="26">
        <f t="shared" si="4"/>
        <v>1.6</v>
      </c>
      <c r="N33" s="30" t="str">
        <f t="shared" si="5"/>
        <v>ІІ ур</v>
      </c>
    </row>
    <row r="34" spans="2:14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25">
        <f t="shared" ref="I34:I38" si="6">SUM(D34:H34)</f>
        <v>0</v>
      </c>
      <c r="J34" s="26">
        <f t="shared" si="2"/>
        <v>0</v>
      </c>
      <c r="K34" s="30" t="e">
        <f t="shared" si="0"/>
        <v>#N/A</v>
      </c>
      <c r="L34" s="25">
        <f t="shared" si="3"/>
        <v>0</v>
      </c>
      <c r="M34" s="26">
        <f t="shared" si="4"/>
        <v>0</v>
      </c>
      <c r="N34" s="30" t="e">
        <f t="shared" si="5"/>
        <v>#N/A</v>
      </c>
    </row>
    <row r="35" spans="2:14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25">
        <f t="shared" si="6"/>
        <v>0</v>
      </c>
      <c r="J35" s="26">
        <f t="shared" si="2"/>
        <v>0</v>
      </c>
      <c r="K35" s="30" t="e">
        <f t="shared" si="0"/>
        <v>#N/A</v>
      </c>
      <c r="L35" s="25">
        <f t="shared" si="3"/>
        <v>0</v>
      </c>
      <c r="M35" s="26">
        <f t="shared" si="4"/>
        <v>0</v>
      </c>
      <c r="N35" s="30" t="e">
        <f t="shared" si="5"/>
        <v>#N/A</v>
      </c>
    </row>
    <row r="36" spans="2:14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25">
        <f t="shared" si="6"/>
        <v>0</v>
      </c>
      <c r="J36" s="26">
        <f t="shared" si="2"/>
        <v>0</v>
      </c>
      <c r="K36" s="30" t="e">
        <f t="shared" si="0"/>
        <v>#N/A</v>
      </c>
      <c r="L36" s="25">
        <f t="shared" si="3"/>
        <v>0</v>
      </c>
      <c r="M36" s="26">
        <f t="shared" si="4"/>
        <v>0</v>
      </c>
      <c r="N36" s="30" t="e">
        <f t="shared" si="5"/>
        <v>#N/A</v>
      </c>
    </row>
    <row r="37" spans="2:14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25">
        <f t="shared" si="6"/>
        <v>0</v>
      </c>
      <c r="J37" s="26">
        <f t="shared" si="2"/>
        <v>0</v>
      </c>
      <c r="K37" s="30" t="e">
        <f t="shared" si="0"/>
        <v>#N/A</v>
      </c>
      <c r="L37" s="25">
        <f t="shared" si="3"/>
        <v>0</v>
      </c>
      <c r="M37" s="26">
        <f t="shared" si="4"/>
        <v>0</v>
      </c>
      <c r="N37" s="30" t="e">
        <f t="shared" si="5"/>
        <v>#N/A</v>
      </c>
    </row>
    <row r="38" spans="2:14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25">
        <f t="shared" si="6"/>
        <v>0</v>
      </c>
      <c r="J38" s="26">
        <f t="shared" si="2"/>
        <v>0</v>
      </c>
      <c r="K38" s="30" t="e">
        <f t="shared" si="0"/>
        <v>#N/A</v>
      </c>
      <c r="L38" s="25">
        <f t="shared" si="3"/>
        <v>0</v>
      </c>
      <c r="M38" s="26">
        <f t="shared" si="4"/>
        <v>0</v>
      </c>
      <c r="N38" s="30" t="e">
        <f t="shared" si="5"/>
        <v>#N/A</v>
      </c>
    </row>
    <row r="39" spans="2:14" x14ac:dyDescent="0.25">
      <c r="B39" s="117"/>
      <c r="C39" s="117"/>
      <c r="D39" s="114"/>
      <c r="E39" s="115"/>
      <c r="F39" s="115"/>
      <c r="G39" s="115"/>
      <c r="H39" s="115"/>
      <c r="I39" s="116"/>
      <c r="J39" s="16" t="s">
        <v>14</v>
      </c>
      <c r="K39" s="28" t="s">
        <v>9</v>
      </c>
      <c r="L39" s="17"/>
      <c r="M39" s="17"/>
      <c r="N39" s="17"/>
    </row>
    <row r="40" spans="2:14" x14ac:dyDescent="0.25">
      <c r="B40" s="118"/>
      <c r="C40" s="118"/>
      <c r="D40" s="114" t="s">
        <v>25</v>
      </c>
      <c r="E40" s="115"/>
      <c r="F40" s="115"/>
      <c r="G40" s="115"/>
      <c r="H40" s="115"/>
      <c r="I40" s="116"/>
      <c r="J40" s="27">
        <f>COUNTA(C9:C38)</f>
        <v>25</v>
      </c>
      <c r="K40" s="27">
        <v>100</v>
      </c>
      <c r="L40" s="17"/>
      <c r="M40" s="17"/>
      <c r="N40" s="17"/>
    </row>
    <row r="41" spans="2:14" x14ac:dyDescent="0.25">
      <c r="B41" s="118"/>
      <c r="C41" s="118"/>
      <c r="D41" s="114" t="s">
        <v>22</v>
      </c>
      <c r="E41" s="115"/>
      <c r="F41" s="115"/>
      <c r="G41" s="115"/>
      <c r="H41" s="115"/>
      <c r="I41" s="116"/>
      <c r="J41" s="20">
        <f>COUNTIF(K9:K38,"І ур")</f>
        <v>0</v>
      </c>
      <c r="K41" s="18">
        <f>(J41/J40)*100</f>
        <v>0</v>
      </c>
      <c r="L41" s="17"/>
      <c r="M41" s="17"/>
      <c r="N41" s="17"/>
    </row>
    <row r="42" spans="2:14" x14ac:dyDescent="0.25">
      <c r="B42" s="118"/>
      <c r="C42" s="118"/>
      <c r="D42" s="114" t="s">
        <v>23</v>
      </c>
      <c r="E42" s="115"/>
      <c r="F42" s="115"/>
      <c r="G42" s="115"/>
      <c r="H42" s="115"/>
      <c r="I42" s="116"/>
      <c r="J42" s="20">
        <f>COUNTIF(K9:K38,"ІІ ур")</f>
        <v>22</v>
      </c>
      <c r="K42" s="18">
        <f>(J42/J40)*100</f>
        <v>88</v>
      </c>
      <c r="L42" s="17"/>
      <c r="M42" s="17"/>
      <c r="N42" s="17"/>
    </row>
    <row r="43" spans="2:14" x14ac:dyDescent="0.25">
      <c r="B43" s="118"/>
      <c r="C43" s="118"/>
      <c r="D43" s="114" t="s">
        <v>24</v>
      </c>
      <c r="E43" s="115"/>
      <c r="F43" s="115"/>
      <c r="G43" s="115"/>
      <c r="H43" s="115"/>
      <c r="I43" s="116"/>
      <c r="J43" s="20">
        <f>COUNTIF(K9:K38,"ІІІ ур")</f>
        <v>3</v>
      </c>
      <c r="K43" s="18">
        <f>(J43/J40)*100</f>
        <v>12</v>
      </c>
      <c r="L43" s="17"/>
      <c r="M43" s="17"/>
      <c r="N43" s="17"/>
    </row>
    <row r="44" spans="2:14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6"/>
      <c r="M44" s="15" t="s">
        <v>8</v>
      </c>
      <c r="N44" s="15" t="s">
        <v>9</v>
      </c>
    </row>
    <row r="45" spans="2:14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3"/>
      <c r="M45" s="27">
        <f>COUNTA(C9:C38)</f>
        <v>25</v>
      </c>
      <c r="N45" s="27">
        <v>100</v>
      </c>
    </row>
    <row r="46" spans="2:14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20">
        <f>COUNTIF(N9:N38,"І ур")</f>
        <v>0</v>
      </c>
      <c r="N46" s="18">
        <f>(M46/M45)*100</f>
        <v>0</v>
      </c>
    </row>
    <row r="47" spans="2:14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20">
        <f>COUNTIF(N9:N38,"ІІ ур")</f>
        <v>22</v>
      </c>
      <c r="N47" s="18">
        <f>(M47/M45)*100</f>
        <v>88</v>
      </c>
    </row>
    <row r="48" spans="2:14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20">
        <f>COUNTIF(N9:N38,"ІІІ ур")</f>
        <v>3</v>
      </c>
      <c r="N48" s="18">
        <f>(M48/M45)*100</f>
        <v>12</v>
      </c>
    </row>
    <row r="100" spans="10:11" x14ac:dyDescent="0.25">
      <c r="J100" s="21">
        <v>1</v>
      </c>
      <c r="K100" s="21" t="s">
        <v>16</v>
      </c>
    </row>
    <row r="101" spans="10:11" x14ac:dyDescent="0.25">
      <c r="J101" s="21">
        <v>1.6</v>
      </c>
      <c r="K101" s="21" t="s">
        <v>17</v>
      </c>
    </row>
    <row r="102" spans="10:11" x14ac:dyDescent="0.25">
      <c r="J102" s="21">
        <v>2.6</v>
      </c>
      <c r="K102" s="21" t="s">
        <v>18</v>
      </c>
    </row>
  </sheetData>
  <autoFilter ref="N1:N49" xr:uid="{00000000-0009-0000-0000-000000000000}"/>
  <mergeCells count="25">
    <mergeCell ref="D40:I40"/>
    <mergeCell ref="D41:I41"/>
    <mergeCell ref="D42:I42"/>
    <mergeCell ref="D43:I43"/>
    <mergeCell ref="B39:B48"/>
    <mergeCell ref="C39:C48"/>
    <mergeCell ref="D39:I39"/>
    <mergeCell ref="D46:L46"/>
    <mergeCell ref="D47:L47"/>
    <mergeCell ref="D48:L48"/>
    <mergeCell ref="D45:L45"/>
    <mergeCell ref="D44:L44"/>
    <mergeCell ref="A2:O2"/>
    <mergeCell ref="A3:O3"/>
    <mergeCell ref="A4:O4"/>
    <mergeCell ref="B6:N6"/>
    <mergeCell ref="B7:B8"/>
    <mergeCell ref="C7:C8"/>
    <mergeCell ref="D7:H7"/>
    <mergeCell ref="L7:L8"/>
    <mergeCell ref="M7:M8"/>
    <mergeCell ref="I7:I8"/>
    <mergeCell ref="J7:J8"/>
    <mergeCell ref="K7:K8"/>
    <mergeCell ref="N7:N8"/>
  </mergeCells>
  <pageMargins left="0.11811023622047245" right="0.11811023622047245" top="0.15748031496062992" bottom="0.15748031496062992" header="0.19685039370078741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3746-E879-4453-91D6-436B3B3BC98B}">
  <dimension ref="A2:AK107"/>
  <sheetViews>
    <sheetView zoomScale="90" zoomScaleNormal="90" workbookViewId="0">
      <selection activeCell="A4" sqref="A4:AK4"/>
    </sheetView>
  </sheetViews>
  <sheetFormatPr defaultRowHeight="15" x14ac:dyDescent="0.25"/>
  <cols>
    <col min="2" max="2" width="4.7109375" customWidth="1"/>
    <col min="3" max="3" width="34.28515625" customWidth="1"/>
    <col min="4" max="4" width="6.5703125" customWidth="1"/>
    <col min="5" max="5" width="8.5703125" customWidth="1"/>
    <col min="6" max="6" width="14.42578125" customWidth="1"/>
    <col min="7" max="7" width="5.7109375" customWidth="1"/>
    <col min="8" max="8" width="6.140625" customWidth="1"/>
    <col min="9" max="11" width="6" customWidth="1"/>
    <col min="12" max="12" width="10.140625" customWidth="1"/>
    <col min="13" max="14" width="4.7109375" customWidth="1"/>
    <col min="15" max="15" width="9.7109375" customWidth="1"/>
    <col min="16" max="16" width="8.28515625" customWidth="1"/>
    <col min="17" max="17" width="5.85546875" customWidth="1"/>
    <col min="18" max="18" width="4.28515625" customWidth="1"/>
    <col min="19" max="19" width="6" customWidth="1"/>
    <col min="20" max="20" width="7.42578125" customWidth="1"/>
    <col min="21" max="22" width="4.7109375" customWidth="1"/>
    <col min="23" max="23" width="10.140625" customWidth="1"/>
    <col min="24" max="24" width="8.5703125" customWidth="1"/>
    <col min="25" max="25" width="9.28515625" customWidth="1"/>
    <col min="26" max="26" width="11.7109375" customWidth="1"/>
    <col min="27" max="29" width="7.7109375" customWidth="1"/>
    <col min="30" max="30" width="12" customWidth="1"/>
    <col min="31" max="31" width="4.5703125" customWidth="1"/>
    <col min="32" max="32" width="5.85546875" customWidth="1"/>
    <col min="33" max="33" width="9" customWidth="1"/>
  </cols>
  <sheetData>
    <row r="2" spans="1:37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x14ac:dyDescent="0.25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x14ac:dyDescent="0.25">
      <c r="A4" s="14" t="s">
        <v>230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x14ac:dyDescent="0.25">
      <c r="B6" s="13" t="s">
        <v>188</v>
      </c>
      <c r="C6" s="13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13"/>
      <c r="AI6" s="13"/>
      <c r="AJ6" s="13"/>
    </row>
    <row r="7" spans="1:37" ht="67.5" customHeight="1" x14ac:dyDescent="0.25">
      <c r="B7" s="12" t="s">
        <v>2</v>
      </c>
      <c r="C7" s="222" t="s">
        <v>3</v>
      </c>
      <c r="D7" s="153" t="s">
        <v>189</v>
      </c>
      <c r="E7" s="154"/>
      <c r="F7" s="154"/>
      <c r="G7" s="154"/>
      <c r="H7" s="154"/>
      <c r="I7" s="154"/>
      <c r="J7" s="154"/>
      <c r="K7" s="154"/>
      <c r="L7" s="155"/>
      <c r="M7" s="230" t="s">
        <v>11</v>
      </c>
      <c r="N7" s="231" t="s">
        <v>12</v>
      </c>
      <c r="O7" s="160" t="s">
        <v>13</v>
      </c>
      <c r="P7" s="9" t="s">
        <v>190</v>
      </c>
      <c r="Q7" s="9"/>
      <c r="R7" s="9"/>
      <c r="S7" s="9"/>
      <c r="T7" s="9"/>
      <c r="U7" s="230" t="s">
        <v>11</v>
      </c>
      <c r="V7" s="231" t="s">
        <v>12</v>
      </c>
      <c r="W7" s="160" t="s">
        <v>13</v>
      </c>
      <c r="X7" s="9" t="s">
        <v>191</v>
      </c>
      <c r="Y7" s="9"/>
      <c r="Z7" s="9"/>
      <c r="AA7" s="9"/>
      <c r="AB7" s="9"/>
      <c r="AC7" s="9"/>
      <c r="AD7" s="9"/>
      <c r="AE7" s="230" t="s">
        <v>11</v>
      </c>
      <c r="AF7" s="231" t="s">
        <v>12</v>
      </c>
      <c r="AG7" s="160" t="s">
        <v>13</v>
      </c>
      <c r="AH7" s="227" t="s">
        <v>5</v>
      </c>
      <c r="AI7" s="243" t="s">
        <v>6</v>
      </c>
      <c r="AJ7" s="113" t="s">
        <v>7</v>
      </c>
    </row>
    <row r="8" spans="1:37" ht="225" customHeight="1" thickBot="1" x14ac:dyDescent="0.3">
      <c r="B8" s="12"/>
      <c r="C8" s="12"/>
      <c r="D8" s="77" t="s">
        <v>231</v>
      </c>
      <c r="E8" s="77" t="s">
        <v>232</v>
      </c>
      <c r="F8" s="77" t="s">
        <v>233</v>
      </c>
      <c r="G8" s="77" t="s">
        <v>234</v>
      </c>
      <c r="H8" s="77" t="s">
        <v>235</v>
      </c>
      <c r="I8" s="77" t="s">
        <v>236</v>
      </c>
      <c r="J8" s="77" t="s">
        <v>237</v>
      </c>
      <c r="K8" s="77" t="s">
        <v>238</v>
      </c>
      <c r="L8" s="77" t="s">
        <v>239</v>
      </c>
      <c r="M8" s="230"/>
      <c r="N8" s="231"/>
      <c r="O8" s="160"/>
      <c r="P8" s="77" t="s">
        <v>240</v>
      </c>
      <c r="Q8" s="77" t="s">
        <v>241</v>
      </c>
      <c r="R8" s="77" t="s">
        <v>242</v>
      </c>
      <c r="S8" s="77" t="s">
        <v>243</v>
      </c>
      <c r="T8" s="77" t="s">
        <v>244</v>
      </c>
      <c r="U8" s="230"/>
      <c r="V8" s="231"/>
      <c r="W8" s="160"/>
      <c r="X8" s="77" t="s">
        <v>245</v>
      </c>
      <c r="Y8" s="77" t="s">
        <v>246</v>
      </c>
      <c r="Z8" s="77" t="s">
        <v>247</v>
      </c>
      <c r="AA8" s="77" t="s">
        <v>248</v>
      </c>
      <c r="AB8" s="77" t="s">
        <v>249</v>
      </c>
      <c r="AC8" s="77" t="s">
        <v>250</v>
      </c>
      <c r="AD8" s="77" t="s">
        <v>251</v>
      </c>
      <c r="AE8" s="230"/>
      <c r="AF8" s="231"/>
      <c r="AG8" s="160"/>
      <c r="AH8" s="228"/>
      <c r="AI8" s="243"/>
      <c r="AJ8" s="113"/>
    </row>
    <row r="9" spans="1:37" ht="19.5" thickBot="1" x14ac:dyDescent="0.3">
      <c r="B9" s="16">
        <v>1</v>
      </c>
      <c r="C9" s="44" t="s">
        <v>54</v>
      </c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78">
        <f>SUM(D9:L9)</f>
        <v>27</v>
      </c>
      <c r="N9" s="79">
        <f>AVERAGE(D9:L9)</f>
        <v>3</v>
      </c>
      <c r="O9" s="30" t="str">
        <f t="shared" ref="O9:O38" si="0">IF(D9="","",VLOOKUP(N9,$L$105:$M$107,2,TRUE))</f>
        <v>ІІІ ур</v>
      </c>
      <c r="P9" s="16">
        <v>3</v>
      </c>
      <c r="Q9" s="16">
        <v>3</v>
      </c>
      <c r="R9" s="16">
        <v>3</v>
      </c>
      <c r="S9" s="16">
        <v>3</v>
      </c>
      <c r="T9" s="16">
        <v>3</v>
      </c>
      <c r="U9" s="78">
        <f>SUM(P9:T9)</f>
        <v>15</v>
      </c>
      <c r="V9" s="79">
        <f>AVERAGE(P9:T9)</f>
        <v>3</v>
      </c>
      <c r="W9" s="30" t="str">
        <f t="shared" ref="W9:W38" si="1">IF(P9="","",VLOOKUP(V9,$L$105:$M$107,2,TRUE))</f>
        <v>ІІІ ур</v>
      </c>
      <c r="X9" s="16">
        <v>3</v>
      </c>
      <c r="Y9" s="16">
        <v>3</v>
      </c>
      <c r="Z9" s="16">
        <v>3</v>
      </c>
      <c r="AA9" s="16">
        <v>3</v>
      </c>
      <c r="AB9" s="16">
        <v>3</v>
      </c>
      <c r="AC9" s="16">
        <v>3</v>
      </c>
      <c r="AD9" s="16">
        <v>3</v>
      </c>
      <c r="AE9" s="78">
        <f>SUM(X9:AD9)</f>
        <v>21</v>
      </c>
      <c r="AF9" s="79">
        <f>AVERAGE(X9:AD9)</f>
        <v>3</v>
      </c>
      <c r="AG9" s="30" t="str">
        <f t="shared" ref="AG9:AG38" si="2">IF(X9="","",VLOOKUP(AF9,$L$105:$M$107,2,TRUE))</f>
        <v>ІІІ ур</v>
      </c>
      <c r="AH9" s="80">
        <f>M9+U9+AE9</f>
        <v>63</v>
      </c>
      <c r="AI9" s="89">
        <f>AH9/21</f>
        <v>3</v>
      </c>
      <c r="AJ9" s="30" t="str">
        <f t="shared" ref="AJ9" si="3">IF(Z9="","",VLOOKUP(AI9,$L$105:$M$107,2,TRUE))</f>
        <v>ІІІ ур</v>
      </c>
    </row>
    <row r="10" spans="1:37" ht="19.5" thickBot="1" x14ac:dyDescent="0.3">
      <c r="B10" s="16">
        <v>2</v>
      </c>
      <c r="C10" s="45" t="s">
        <v>55</v>
      </c>
      <c r="D10" s="16">
        <v>3</v>
      </c>
      <c r="E10" s="16">
        <v>2</v>
      </c>
      <c r="F10" s="16">
        <v>3</v>
      </c>
      <c r="G10" s="16">
        <v>2</v>
      </c>
      <c r="H10" s="16">
        <v>3</v>
      </c>
      <c r="I10" s="16">
        <v>3</v>
      </c>
      <c r="J10" s="16">
        <v>2</v>
      </c>
      <c r="K10" s="16">
        <v>3</v>
      </c>
      <c r="L10" s="16">
        <v>3</v>
      </c>
      <c r="M10" s="78">
        <f t="shared" ref="M10:M38" si="4">SUM(D10:L10)</f>
        <v>24</v>
      </c>
      <c r="N10" s="79">
        <f t="shared" ref="N10:N38" si="5">AVERAGE(D10:L10)</f>
        <v>2.6666666666666665</v>
      </c>
      <c r="O10" s="30" t="str">
        <f t="shared" si="0"/>
        <v>ІІІ ур</v>
      </c>
      <c r="P10" s="16">
        <v>3</v>
      </c>
      <c r="Q10" s="16">
        <v>2</v>
      </c>
      <c r="R10" s="16">
        <v>3</v>
      </c>
      <c r="S10" s="16">
        <v>3</v>
      </c>
      <c r="T10" s="16">
        <v>2</v>
      </c>
      <c r="U10" s="78">
        <f t="shared" ref="U10:U38" si="6">SUM(P10:T10)</f>
        <v>13</v>
      </c>
      <c r="V10" s="79">
        <f t="shared" ref="V10:V38" si="7">AVERAGE(P10:T10)</f>
        <v>2.6</v>
      </c>
      <c r="W10" s="30" t="str">
        <f t="shared" si="1"/>
        <v>ІІІ ур</v>
      </c>
      <c r="X10" s="16">
        <v>3</v>
      </c>
      <c r="Y10" s="16">
        <v>2</v>
      </c>
      <c r="Z10" s="16">
        <v>3</v>
      </c>
      <c r="AA10" s="16">
        <v>2</v>
      </c>
      <c r="AB10" s="16">
        <v>3</v>
      </c>
      <c r="AC10" s="16">
        <v>3</v>
      </c>
      <c r="AD10" s="16">
        <v>2</v>
      </c>
      <c r="AE10" s="78">
        <f t="shared" ref="AE10:AE38" si="8">SUM(X10:AD10)</f>
        <v>18</v>
      </c>
      <c r="AF10" s="79">
        <f t="shared" ref="AF10:AF38" si="9">AVERAGE(X10:AD10)</f>
        <v>2.5714285714285716</v>
      </c>
      <c r="AG10" s="30" t="str">
        <f t="shared" si="2"/>
        <v>ІІ ур</v>
      </c>
      <c r="AH10" s="80">
        <f t="shared" ref="AH10:AH38" si="10">M10+U10+AE10</f>
        <v>55</v>
      </c>
      <c r="AI10" s="89">
        <f t="shared" ref="AI10:AI38" si="11">AH10/21</f>
        <v>2.6190476190476191</v>
      </c>
      <c r="AJ10" s="30" t="str">
        <f t="shared" ref="AJ10:AJ38" si="12">IF(Z10="","",VLOOKUP(AI10,$L$105:$M$107,2,TRUE))</f>
        <v>ІІІ ур</v>
      </c>
    </row>
    <row r="11" spans="1:37" ht="19.5" thickBot="1" x14ac:dyDescent="0.3">
      <c r="B11" s="16">
        <v>3</v>
      </c>
      <c r="C11" s="45" t="s">
        <v>56</v>
      </c>
      <c r="D11" s="16">
        <v>3</v>
      </c>
      <c r="E11" s="16">
        <v>3</v>
      </c>
      <c r="F11" s="16">
        <v>3</v>
      </c>
      <c r="G11" s="16">
        <v>3</v>
      </c>
      <c r="H11" s="16">
        <v>3</v>
      </c>
      <c r="I11" s="16">
        <v>3</v>
      </c>
      <c r="J11" s="16">
        <v>3</v>
      </c>
      <c r="K11" s="16">
        <v>3</v>
      </c>
      <c r="L11" s="16">
        <v>3</v>
      </c>
      <c r="M11" s="78">
        <f t="shared" si="4"/>
        <v>27</v>
      </c>
      <c r="N11" s="79">
        <f t="shared" si="5"/>
        <v>3</v>
      </c>
      <c r="O11" s="30" t="str">
        <f t="shared" si="0"/>
        <v>ІІІ ур</v>
      </c>
      <c r="P11" s="16">
        <v>3</v>
      </c>
      <c r="Q11" s="16">
        <v>3</v>
      </c>
      <c r="R11" s="16">
        <v>3</v>
      </c>
      <c r="S11" s="16">
        <v>3</v>
      </c>
      <c r="T11" s="16">
        <v>3</v>
      </c>
      <c r="U11" s="78">
        <f t="shared" si="6"/>
        <v>15</v>
      </c>
      <c r="V11" s="79">
        <f t="shared" si="7"/>
        <v>3</v>
      </c>
      <c r="W11" s="30" t="str">
        <f t="shared" si="1"/>
        <v>ІІІ ур</v>
      </c>
      <c r="X11" s="16">
        <v>3</v>
      </c>
      <c r="Y11" s="16">
        <v>3</v>
      </c>
      <c r="Z11" s="16">
        <v>3</v>
      </c>
      <c r="AA11" s="16">
        <v>3</v>
      </c>
      <c r="AB11" s="16">
        <v>3</v>
      </c>
      <c r="AC11" s="16">
        <v>3</v>
      </c>
      <c r="AD11" s="16">
        <v>3</v>
      </c>
      <c r="AE11" s="78">
        <f t="shared" si="8"/>
        <v>21</v>
      </c>
      <c r="AF11" s="79">
        <f t="shared" si="9"/>
        <v>3</v>
      </c>
      <c r="AG11" s="30" t="str">
        <f t="shared" si="2"/>
        <v>ІІІ ур</v>
      </c>
      <c r="AH11" s="80">
        <f t="shared" si="10"/>
        <v>63</v>
      </c>
      <c r="AI11" s="89">
        <f t="shared" si="11"/>
        <v>3</v>
      </c>
      <c r="AJ11" s="30" t="str">
        <f t="shared" si="12"/>
        <v>ІІІ ур</v>
      </c>
    </row>
    <row r="12" spans="1:37" ht="19.5" thickBot="1" x14ac:dyDescent="0.3">
      <c r="B12" s="16">
        <v>4</v>
      </c>
      <c r="C12" s="45" t="s">
        <v>57</v>
      </c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16">
        <v>3</v>
      </c>
      <c r="K12" s="16">
        <v>3</v>
      </c>
      <c r="L12" s="16">
        <v>2</v>
      </c>
      <c r="M12" s="78">
        <f t="shared" si="4"/>
        <v>26</v>
      </c>
      <c r="N12" s="79">
        <f t="shared" si="5"/>
        <v>2.8888888888888888</v>
      </c>
      <c r="O12" s="30" t="str">
        <f t="shared" si="0"/>
        <v>ІІІ ур</v>
      </c>
      <c r="P12" s="16">
        <v>3</v>
      </c>
      <c r="Q12" s="16">
        <v>3</v>
      </c>
      <c r="R12" s="16">
        <v>3</v>
      </c>
      <c r="S12" s="16">
        <v>3</v>
      </c>
      <c r="T12" s="16">
        <v>3</v>
      </c>
      <c r="U12" s="78">
        <f t="shared" si="6"/>
        <v>15</v>
      </c>
      <c r="V12" s="79">
        <f t="shared" si="7"/>
        <v>3</v>
      </c>
      <c r="W12" s="30" t="str">
        <f t="shared" si="1"/>
        <v>ІІІ ур</v>
      </c>
      <c r="X12" s="16">
        <v>3</v>
      </c>
      <c r="Y12" s="16">
        <v>3</v>
      </c>
      <c r="Z12" s="16">
        <v>3</v>
      </c>
      <c r="AA12" s="16">
        <v>3</v>
      </c>
      <c r="AB12" s="16">
        <v>3</v>
      </c>
      <c r="AC12" s="16">
        <v>3</v>
      </c>
      <c r="AD12" s="16">
        <v>3</v>
      </c>
      <c r="AE12" s="78">
        <f t="shared" si="8"/>
        <v>21</v>
      </c>
      <c r="AF12" s="79">
        <f t="shared" si="9"/>
        <v>3</v>
      </c>
      <c r="AG12" s="30" t="str">
        <f t="shared" si="2"/>
        <v>ІІІ ур</v>
      </c>
      <c r="AH12" s="80">
        <f t="shared" si="10"/>
        <v>62</v>
      </c>
      <c r="AI12" s="89">
        <f t="shared" si="11"/>
        <v>2.9523809523809526</v>
      </c>
      <c r="AJ12" s="30" t="str">
        <f t="shared" si="12"/>
        <v>ІІІ ур</v>
      </c>
    </row>
    <row r="13" spans="1:37" ht="19.5" thickBot="1" x14ac:dyDescent="0.3">
      <c r="B13" s="16">
        <v>5</v>
      </c>
      <c r="C13" s="45" t="s">
        <v>58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16">
        <v>3</v>
      </c>
      <c r="L13" s="16">
        <v>3</v>
      </c>
      <c r="M13" s="78">
        <f t="shared" si="4"/>
        <v>27</v>
      </c>
      <c r="N13" s="79">
        <f t="shared" si="5"/>
        <v>3</v>
      </c>
      <c r="O13" s="30" t="str">
        <f t="shared" si="0"/>
        <v>ІІІ ур</v>
      </c>
      <c r="P13" s="16">
        <v>3</v>
      </c>
      <c r="Q13" s="16">
        <v>3</v>
      </c>
      <c r="R13" s="16">
        <v>3</v>
      </c>
      <c r="S13" s="16">
        <v>3</v>
      </c>
      <c r="T13" s="16">
        <v>3</v>
      </c>
      <c r="U13" s="78">
        <f t="shared" si="6"/>
        <v>15</v>
      </c>
      <c r="V13" s="79">
        <f t="shared" si="7"/>
        <v>3</v>
      </c>
      <c r="W13" s="30" t="str">
        <f t="shared" si="1"/>
        <v>ІІІ ур</v>
      </c>
      <c r="X13" s="16">
        <v>3</v>
      </c>
      <c r="Y13" s="16">
        <v>3</v>
      </c>
      <c r="Z13" s="16">
        <v>3</v>
      </c>
      <c r="AA13" s="16">
        <v>3</v>
      </c>
      <c r="AB13" s="16">
        <v>3</v>
      </c>
      <c r="AC13" s="16">
        <v>3</v>
      </c>
      <c r="AD13" s="16">
        <v>3</v>
      </c>
      <c r="AE13" s="78">
        <f t="shared" si="8"/>
        <v>21</v>
      </c>
      <c r="AF13" s="79">
        <f t="shared" si="9"/>
        <v>3</v>
      </c>
      <c r="AG13" s="30" t="str">
        <f t="shared" si="2"/>
        <v>ІІІ ур</v>
      </c>
      <c r="AH13" s="80">
        <f t="shared" si="10"/>
        <v>63</v>
      </c>
      <c r="AI13" s="89">
        <f t="shared" si="11"/>
        <v>3</v>
      </c>
      <c r="AJ13" s="30" t="str">
        <f t="shared" si="12"/>
        <v>ІІІ ур</v>
      </c>
    </row>
    <row r="14" spans="1:37" ht="19.5" thickBot="1" x14ac:dyDescent="0.3">
      <c r="B14" s="16">
        <v>6</v>
      </c>
      <c r="C14" s="45" t="s">
        <v>59</v>
      </c>
      <c r="D14" s="16">
        <v>3</v>
      </c>
      <c r="E14" s="16">
        <v>3</v>
      </c>
      <c r="F14" s="16">
        <v>3</v>
      </c>
      <c r="G14" s="16">
        <v>3</v>
      </c>
      <c r="H14" s="16">
        <v>3</v>
      </c>
      <c r="I14" s="16">
        <v>3</v>
      </c>
      <c r="J14" s="16">
        <v>3</v>
      </c>
      <c r="K14" s="16">
        <v>3</v>
      </c>
      <c r="L14" s="16">
        <v>3</v>
      </c>
      <c r="M14" s="78">
        <f t="shared" si="4"/>
        <v>27</v>
      </c>
      <c r="N14" s="79">
        <f t="shared" si="5"/>
        <v>3</v>
      </c>
      <c r="O14" s="30" t="str">
        <f t="shared" si="0"/>
        <v>ІІІ ур</v>
      </c>
      <c r="P14" s="16">
        <v>3</v>
      </c>
      <c r="Q14" s="16">
        <v>3</v>
      </c>
      <c r="R14" s="16">
        <v>3</v>
      </c>
      <c r="S14" s="16">
        <v>3</v>
      </c>
      <c r="T14" s="16">
        <v>3</v>
      </c>
      <c r="U14" s="78">
        <f t="shared" si="6"/>
        <v>15</v>
      </c>
      <c r="V14" s="79">
        <f t="shared" si="7"/>
        <v>3</v>
      </c>
      <c r="W14" s="30" t="str">
        <f t="shared" si="1"/>
        <v>ІІІ ур</v>
      </c>
      <c r="X14" s="16">
        <v>3</v>
      </c>
      <c r="Y14" s="16">
        <v>3</v>
      </c>
      <c r="Z14" s="16">
        <v>3</v>
      </c>
      <c r="AA14" s="16">
        <v>3</v>
      </c>
      <c r="AB14" s="16">
        <v>3</v>
      </c>
      <c r="AC14" s="16">
        <v>3</v>
      </c>
      <c r="AD14" s="16">
        <v>3</v>
      </c>
      <c r="AE14" s="78">
        <f t="shared" si="8"/>
        <v>21</v>
      </c>
      <c r="AF14" s="79">
        <f t="shared" si="9"/>
        <v>3</v>
      </c>
      <c r="AG14" s="30" t="str">
        <f t="shared" si="2"/>
        <v>ІІІ ур</v>
      </c>
      <c r="AH14" s="80">
        <f t="shared" si="10"/>
        <v>63</v>
      </c>
      <c r="AI14" s="89">
        <f t="shared" si="11"/>
        <v>3</v>
      </c>
      <c r="AJ14" s="30" t="str">
        <f t="shared" si="12"/>
        <v>ІІІ ур</v>
      </c>
    </row>
    <row r="15" spans="1:37" ht="19.5" thickBot="1" x14ac:dyDescent="0.3">
      <c r="B15" s="16">
        <v>7</v>
      </c>
      <c r="C15" s="45" t="s">
        <v>60</v>
      </c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16">
        <v>3</v>
      </c>
      <c r="L15" s="16">
        <v>3</v>
      </c>
      <c r="M15" s="78">
        <f t="shared" si="4"/>
        <v>27</v>
      </c>
      <c r="N15" s="79">
        <f t="shared" si="5"/>
        <v>3</v>
      </c>
      <c r="O15" s="30" t="str">
        <f t="shared" si="0"/>
        <v>ІІІ ур</v>
      </c>
      <c r="P15" s="16">
        <v>3</v>
      </c>
      <c r="Q15" s="16">
        <v>3</v>
      </c>
      <c r="R15" s="16">
        <v>3</v>
      </c>
      <c r="S15" s="16">
        <v>3</v>
      </c>
      <c r="T15" s="16">
        <v>3</v>
      </c>
      <c r="U15" s="78">
        <f t="shared" si="6"/>
        <v>15</v>
      </c>
      <c r="V15" s="79">
        <f t="shared" si="7"/>
        <v>3</v>
      </c>
      <c r="W15" s="30" t="str">
        <f t="shared" si="1"/>
        <v>ІІІ ур</v>
      </c>
      <c r="X15" s="16">
        <v>3</v>
      </c>
      <c r="Y15" s="16">
        <v>3</v>
      </c>
      <c r="Z15" s="16">
        <v>3</v>
      </c>
      <c r="AA15" s="16">
        <v>3</v>
      </c>
      <c r="AB15" s="16">
        <v>3</v>
      </c>
      <c r="AC15" s="16">
        <v>3</v>
      </c>
      <c r="AD15" s="16">
        <v>3</v>
      </c>
      <c r="AE15" s="78">
        <f t="shared" si="8"/>
        <v>21</v>
      </c>
      <c r="AF15" s="79">
        <f t="shared" si="9"/>
        <v>3</v>
      </c>
      <c r="AG15" s="30" t="str">
        <f t="shared" si="2"/>
        <v>ІІІ ур</v>
      </c>
      <c r="AH15" s="80">
        <f t="shared" si="10"/>
        <v>63</v>
      </c>
      <c r="AI15" s="89">
        <f t="shared" si="11"/>
        <v>3</v>
      </c>
      <c r="AJ15" s="30" t="str">
        <f t="shared" si="12"/>
        <v>ІІІ ур</v>
      </c>
    </row>
    <row r="16" spans="1:37" ht="19.5" thickBot="1" x14ac:dyDescent="0.3">
      <c r="B16" s="16">
        <v>8</v>
      </c>
      <c r="C16" s="45" t="s">
        <v>61</v>
      </c>
      <c r="D16" s="16">
        <v>3</v>
      </c>
      <c r="E16" s="16">
        <v>3</v>
      </c>
      <c r="F16" s="16">
        <v>2</v>
      </c>
      <c r="G16" s="16">
        <v>3</v>
      </c>
      <c r="H16" s="16">
        <v>2</v>
      </c>
      <c r="I16" s="16">
        <v>2</v>
      </c>
      <c r="J16" s="16">
        <v>3</v>
      </c>
      <c r="K16" s="16">
        <v>2</v>
      </c>
      <c r="L16" s="16">
        <v>3</v>
      </c>
      <c r="M16" s="78">
        <f t="shared" si="4"/>
        <v>23</v>
      </c>
      <c r="N16" s="79">
        <f t="shared" si="5"/>
        <v>2.5555555555555554</v>
      </c>
      <c r="O16" s="30" t="str">
        <f t="shared" si="0"/>
        <v>ІІ ур</v>
      </c>
      <c r="P16" s="16">
        <v>2</v>
      </c>
      <c r="Q16" s="16">
        <v>3</v>
      </c>
      <c r="R16" s="16">
        <v>2</v>
      </c>
      <c r="S16" s="16">
        <v>2</v>
      </c>
      <c r="T16" s="16">
        <v>3</v>
      </c>
      <c r="U16" s="78">
        <f t="shared" si="6"/>
        <v>12</v>
      </c>
      <c r="V16" s="79">
        <f t="shared" si="7"/>
        <v>2.4</v>
      </c>
      <c r="W16" s="30" t="str">
        <f t="shared" si="1"/>
        <v>ІІ ур</v>
      </c>
      <c r="X16" s="16">
        <v>2</v>
      </c>
      <c r="Y16" s="16">
        <v>3</v>
      </c>
      <c r="Z16" s="16">
        <v>2</v>
      </c>
      <c r="AA16" s="16">
        <v>3</v>
      </c>
      <c r="AB16" s="16">
        <v>2</v>
      </c>
      <c r="AC16" s="16">
        <v>2</v>
      </c>
      <c r="AD16" s="16">
        <v>3</v>
      </c>
      <c r="AE16" s="78">
        <f t="shared" si="8"/>
        <v>17</v>
      </c>
      <c r="AF16" s="79">
        <f t="shared" si="9"/>
        <v>2.4285714285714284</v>
      </c>
      <c r="AG16" s="30" t="str">
        <f t="shared" si="2"/>
        <v>ІІ ур</v>
      </c>
      <c r="AH16" s="80">
        <f t="shared" si="10"/>
        <v>52</v>
      </c>
      <c r="AI16" s="89">
        <f t="shared" si="11"/>
        <v>2.4761904761904763</v>
      </c>
      <c r="AJ16" s="30" t="str">
        <f t="shared" si="12"/>
        <v>ІІ ур</v>
      </c>
    </row>
    <row r="17" spans="2:36" ht="19.5" thickBot="1" x14ac:dyDescent="0.3">
      <c r="B17" s="16">
        <v>9</v>
      </c>
      <c r="C17" s="45" t="s">
        <v>62</v>
      </c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16">
        <v>3</v>
      </c>
      <c r="K17" s="16">
        <v>3</v>
      </c>
      <c r="L17" s="16">
        <v>3</v>
      </c>
      <c r="M17" s="78">
        <f t="shared" si="4"/>
        <v>27</v>
      </c>
      <c r="N17" s="79">
        <f t="shared" si="5"/>
        <v>3</v>
      </c>
      <c r="O17" s="30" t="str">
        <f t="shared" si="0"/>
        <v>ІІІ ур</v>
      </c>
      <c r="P17" s="16">
        <v>3</v>
      </c>
      <c r="Q17" s="16">
        <v>3</v>
      </c>
      <c r="R17" s="16">
        <v>3</v>
      </c>
      <c r="S17" s="16">
        <v>3</v>
      </c>
      <c r="T17" s="16">
        <v>3</v>
      </c>
      <c r="U17" s="78">
        <f t="shared" si="6"/>
        <v>15</v>
      </c>
      <c r="V17" s="79">
        <f t="shared" si="7"/>
        <v>3</v>
      </c>
      <c r="W17" s="30" t="str">
        <f t="shared" si="1"/>
        <v>ІІІ ур</v>
      </c>
      <c r="X17" s="16">
        <v>3</v>
      </c>
      <c r="Y17" s="16">
        <v>3</v>
      </c>
      <c r="Z17" s="16">
        <v>3</v>
      </c>
      <c r="AA17" s="16">
        <v>3</v>
      </c>
      <c r="AB17" s="16">
        <v>3</v>
      </c>
      <c r="AC17" s="16">
        <v>3</v>
      </c>
      <c r="AD17" s="16">
        <v>3</v>
      </c>
      <c r="AE17" s="78">
        <f t="shared" si="8"/>
        <v>21</v>
      </c>
      <c r="AF17" s="79">
        <f t="shared" si="9"/>
        <v>3</v>
      </c>
      <c r="AG17" s="30" t="str">
        <f t="shared" si="2"/>
        <v>ІІІ ур</v>
      </c>
      <c r="AH17" s="80">
        <f t="shared" si="10"/>
        <v>63</v>
      </c>
      <c r="AI17" s="89">
        <f t="shared" si="11"/>
        <v>3</v>
      </c>
      <c r="AJ17" s="30" t="str">
        <f t="shared" si="12"/>
        <v>ІІІ ур</v>
      </c>
    </row>
    <row r="18" spans="2:36" ht="19.5" thickBot="1" x14ac:dyDescent="0.3">
      <c r="B18" s="16">
        <v>10</v>
      </c>
      <c r="C18" s="45" t="s">
        <v>63</v>
      </c>
      <c r="D18" s="16">
        <v>3</v>
      </c>
      <c r="E18" s="16">
        <v>2</v>
      </c>
      <c r="F18" s="16">
        <v>2</v>
      </c>
      <c r="G18" s="16">
        <v>2</v>
      </c>
      <c r="H18" s="16">
        <v>2</v>
      </c>
      <c r="I18" s="16">
        <v>2</v>
      </c>
      <c r="J18" s="16">
        <v>2</v>
      </c>
      <c r="K18" s="16">
        <v>2</v>
      </c>
      <c r="L18" s="16">
        <v>3</v>
      </c>
      <c r="M18" s="78">
        <f t="shared" si="4"/>
        <v>20</v>
      </c>
      <c r="N18" s="79">
        <f t="shared" si="5"/>
        <v>2.2222222222222223</v>
      </c>
      <c r="O18" s="30" t="str">
        <f t="shared" si="0"/>
        <v>ІІ ур</v>
      </c>
      <c r="P18" s="16">
        <v>2</v>
      </c>
      <c r="Q18" s="16">
        <v>2</v>
      </c>
      <c r="R18" s="16">
        <v>2</v>
      </c>
      <c r="S18" s="16">
        <v>2</v>
      </c>
      <c r="T18" s="16">
        <v>2</v>
      </c>
      <c r="U18" s="78">
        <f t="shared" si="6"/>
        <v>10</v>
      </c>
      <c r="V18" s="79">
        <f t="shared" si="7"/>
        <v>2</v>
      </c>
      <c r="W18" s="30" t="str">
        <f t="shared" si="1"/>
        <v>ІІ ур</v>
      </c>
      <c r="X18" s="16">
        <v>2</v>
      </c>
      <c r="Y18" s="16">
        <v>2</v>
      </c>
      <c r="Z18" s="16">
        <v>2</v>
      </c>
      <c r="AA18" s="16">
        <v>2</v>
      </c>
      <c r="AB18" s="16">
        <v>2</v>
      </c>
      <c r="AC18" s="16">
        <v>2</v>
      </c>
      <c r="AD18" s="16">
        <v>2</v>
      </c>
      <c r="AE18" s="78">
        <f t="shared" si="8"/>
        <v>14</v>
      </c>
      <c r="AF18" s="79">
        <f t="shared" si="9"/>
        <v>2</v>
      </c>
      <c r="AG18" s="30" t="str">
        <f t="shared" si="2"/>
        <v>ІІ ур</v>
      </c>
      <c r="AH18" s="80">
        <f t="shared" si="10"/>
        <v>44</v>
      </c>
      <c r="AI18" s="89">
        <f t="shared" si="11"/>
        <v>2.0952380952380953</v>
      </c>
      <c r="AJ18" s="30" t="str">
        <f t="shared" si="12"/>
        <v>ІІ ур</v>
      </c>
    </row>
    <row r="19" spans="2:36" ht="19.5" thickBot="1" x14ac:dyDescent="0.3">
      <c r="B19" s="16">
        <v>11</v>
      </c>
      <c r="C19" s="45" t="s">
        <v>64</v>
      </c>
      <c r="D19" s="16">
        <v>2</v>
      </c>
      <c r="E19" s="16">
        <v>2</v>
      </c>
      <c r="F19" s="16">
        <v>3</v>
      </c>
      <c r="G19" s="16">
        <v>2</v>
      </c>
      <c r="H19" s="16">
        <v>3</v>
      </c>
      <c r="I19" s="16">
        <v>3</v>
      </c>
      <c r="J19" s="16">
        <v>2</v>
      </c>
      <c r="K19" s="16">
        <v>3</v>
      </c>
      <c r="L19" s="16">
        <v>3</v>
      </c>
      <c r="M19" s="78">
        <f t="shared" si="4"/>
        <v>23</v>
      </c>
      <c r="N19" s="79">
        <f t="shared" si="5"/>
        <v>2.5555555555555554</v>
      </c>
      <c r="O19" s="30" t="str">
        <f t="shared" si="0"/>
        <v>ІІ ур</v>
      </c>
      <c r="P19" s="16">
        <v>3</v>
      </c>
      <c r="Q19" s="16">
        <v>2</v>
      </c>
      <c r="R19" s="16">
        <v>3</v>
      </c>
      <c r="S19" s="16">
        <v>3</v>
      </c>
      <c r="T19" s="16">
        <v>2</v>
      </c>
      <c r="U19" s="78">
        <f t="shared" si="6"/>
        <v>13</v>
      </c>
      <c r="V19" s="79">
        <f t="shared" si="7"/>
        <v>2.6</v>
      </c>
      <c r="W19" s="30" t="str">
        <f t="shared" si="1"/>
        <v>ІІІ ур</v>
      </c>
      <c r="X19" s="16">
        <v>3</v>
      </c>
      <c r="Y19" s="16">
        <v>2</v>
      </c>
      <c r="Z19" s="16">
        <v>3</v>
      </c>
      <c r="AA19" s="16">
        <v>2</v>
      </c>
      <c r="AB19" s="16">
        <v>3</v>
      </c>
      <c r="AC19" s="16">
        <v>3</v>
      </c>
      <c r="AD19" s="16">
        <v>2</v>
      </c>
      <c r="AE19" s="78">
        <f t="shared" si="8"/>
        <v>18</v>
      </c>
      <c r="AF19" s="79">
        <f t="shared" si="9"/>
        <v>2.5714285714285716</v>
      </c>
      <c r="AG19" s="30" t="str">
        <f t="shared" si="2"/>
        <v>ІІ ур</v>
      </c>
      <c r="AH19" s="80">
        <f t="shared" si="10"/>
        <v>54</v>
      </c>
      <c r="AI19" s="89">
        <f t="shared" si="11"/>
        <v>2.5714285714285716</v>
      </c>
      <c r="AJ19" s="30" t="str">
        <f t="shared" si="12"/>
        <v>ІІ ур</v>
      </c>
    </row>
    <row r="20" spans="2:36" ht="19.5" thickBot="1" x14ac:dyDescent="0.3">
      <c r="B20" s="16">
        <v>12</v>
      </c>
      <c r="C20" s="45" t="s">
        <v>65</v>
      </c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16">
        <v>3</v>
      </c>
      <c r="M20" s="78">
        <f t="shared" si="4"/>
        <v>27</v>
      </c>
      <c r="N20" s="79">
        <f t="shared" si="5"/>
        <v>3</v>
      </c>
      <c r="O20" s="30" t="str">
        <f t="shared" si="0"/>
        <v>ІІІ ур</v>
      </c>
      <c r="P20" s="16">
        <v>3</v>
      </c>
      <c r="Q20" s="16">
        <v>3</v>
      </c>
      <c r="R20" s="16">
        <v>3</v>
      </c>
      <c r="S20" s="16">
        <v>3</v>
      </c>
      <c r="T20" s="16">
        <v>3</v>
      </c>
      <c r="U20" s="78">
        <f t="shared" si="6"/>
        <v>15</v>
      </c>
      <c r="V20" s="79">
        <f t="shared" si="7"/>
        <v>3</v>
      </c>
      <c r="W20" s="30" t="str">
        <f t="shared" si="1"/>
        <v>ІІІ ур</v>
      </c>
      <c r="X20" s="16">
        <v>3</v>
      </c>
      <c r="Y20" s="16">
        <v>3</v>
      </c>
      <c r="Z20" s="16">
        <v>3</v>
      </c>
      <c r="AA20" s="16">
        <v>3</v>
      </c>
      <c r="AB20" s="16">
        <v>3</v>
      </c>
      <c r="AC20" s="16">
        <v>3</v>
      </c>
      <c r="AD20" s="16">
        <v>3</v>
      </c>
      <c r="AE20" s="78">
        <f t="shared" si="8"/>
        <v>21</v>
      </c>
      <c r="AF20" s="79">
        <f t="shared" si="9"/>
        <v>3</v>
      </c>
      <c r="AG20" s="30" t="str">
        <f t="shared" si="2"/>
        <v>ІІІ ур</v>
      </c>
      <c r="AH20" s="80">
        <f t="shared" si="10"/>
        <v>63</v>
      </c>
      <c r="AI20" s="89">
        <f t="shared" si="11"/>
        <v>3</v>
      </c>
      <c r="AJ20" s="30" t="str">
        <f t="shared" si="12"/>
        <v>ІІІ ур</v>
      </c>
    </row>
    <row r="21" spans="2:36" ht="19.5" thickBot="1" x14ac:dyDescent="0.3">
      <c r="B21" s="16">
        <v>13</v>
      </c>
      <c r="C21" s="45" t="s">
        <v>66</v>
      </c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3</v>
      </c>
      <c r="J21" s="16">
        <v>3</v>
      </c>
      <c r="K21" s="16">
        <v>3</v>
      </c>
      <c r="L21" s="16">
        <v>3</v>
      </c>
      <c r="M21" s="78">
        <f t="shared" si="4"/>
        <v>27</v>
      </c>
      <c r="N21" s="79">
        <f t="shared" si="5"/>
        <v>3</v>
      </c>
      <c r="O21" s="30" t="str">
        <f t="shared" si="0"/>
        <v>ІІІ ур</v>
      </c>
      <c r="P21" s="16">
        <v>3</v>
      </c>
      <c r="Q21" s="16">
        <v>3</v>
      </c>
      <c r="R21" s="16">
        <v>3</v>
      </c>
      <c r="S21" s="16">
        <v>3</v>
      </c>
      <c r="T21" s="16">
        <v>3</v>
      </c>
      <c r="U21" s="78">
        <f t="shared" si="6"/>
        <v>15</v>
      </c>
      <c r="V21" s="79">
        <f t="shared" si="7"/>
        <v>3</v>
      </c>
      <c r="W21" s="30" t="str">
        <f t="shared" si="1"/>
        <v>ІІІ ур</v>
      </c>
      <c r="X21" s="16">
        <v>3</v>
      </c>
      <c r="Y21" s="16">
        <v>3</v>
      </c>
      <c r="Z21" s="16">
        <v>3</v>
      </c>
      <c r="AA21" s="16">
        <v>3</v>
      </c>
      <c r="AB21" s="16">
        <v>3</v>
      </c>
      <c r="AC21" s="16">
        <v>3</v>
      </c>
      <c r="AD21" s="16">
        <v>3</v>
      </c>
      <c r="AE21" s="78">
        <f t="shared" si="8"/>
        <v>21</v>
      </c>
      <c r="AF21" s="79">
        <f t="shared" si="9"/>
        <v>3</v>
      </c>
      <c r="AG21" s="30" t="str">
        <f t="shared" si="2"/>
        <v>ІІІ ур</v>
      </c>
      <c r="AH21" s="80">
        <f t="shared" si="10"/>
        <v>63</v>
      </c>
      <c r="AI21" s="89">
        <f t="shared" si="11"/>
        <v>3</v>
      </c>
      <c r="AJ21" s="30" t="str">
        <f t="shared" si="12"/>
        <v>ІІІ ур</v>
      </c>
    </row>
    <row r="22" spans="2:36" ht="19.5" thickBot="1" x14ac:dyDescent="0.3">
      <c r="B22" s="16">
        <v>14</v>
      </c>
      <c r="C22" s="45" t="s">
        <v>67</v>
      </c>
      <c r="D22" s="16">
        <v>2</v>
      </c>
      <c r="E22" s="16">
        <v>2</v>
      </c>
      <c r="F22" s="16">
        <v>2</v>
      </c>
      <c r="G22" s="16">
        <v>2</v>
      </c>
      <c r="H22" s="16">
        <v>2</v>
      </c>
      <c r="I22" s="16">
        <v>2</v>
      </c>
      <c r="J22" s="16">
        <v>2</v>
      </c>
      <c r="K22" s="16">
        <v>2</v>
      </c>
      <c r="L22" s="16">
        <v>2</v>
      </c>
      <c r="M22" s="78">
        <f t="shared" si="4"/>
        <v>18</v>
      </c>
      <c r="N22" s="79">
        <f t="shared" si="5"/>
        <v>2</v>
      </c>
      <c r="O22" s="30" t="str">
        <f t="shared" si="0"/>
        <v>ІІ ур</v>
      </c>
      <c r="P22" s="16">
        <v>2</v>
      </c>
      <c r="Q22" s="16">
        <v>2</v>
      </c>
      <c r="R22" s="16">
        <v>2</v>
      </c>
      <c r="S22" s="16">
        <v>2</v>
      </c>
      <c r="T22" s="16">
        <v>2</v>
      </c>
      <c r="U22" s="78">
        <f t="shared" si="6"/>
        <v>10</v>
      </c>
      <c r="V22" s="79">
        <f t="shared" si="7"/>
        <v>2</v>
      </c>
      <c r="W22" s="30" t="str">
        <f t="shared" si="1"/>
        <v>ІІ ур</v>
      </c>
      <c r="X22" s="16">
        <v>2</v>
      </c>
      <c r="Y22" s="16">
        <v>2</v>
      </c>
      <c r="Z22" s="16">
        <v>2</v>
      </c>
      <c r="AA22" s="16">
        <v>2</v>
      </c>
      <c r="AB22" s="16">
        <v>2</v>
      </c>
      <c r="AC22" s="16">
        <v>2</v>
      </c>
      <c r="AD22" s="16">
        <v>2</v>
      </c>
      <c r="AE22" s="78">
        <f t="shared" si="8"/>
        <v>14</v>
      </c>
      <c r="AF22" s="79">
        <f t="shared" si="9"/>
        <v>2</v>
      </c>
      <c r="AG22" s="30" t="str">
        <f t="shared" si="2"/>
        <v>ІІ ур</v>
      </c>
      <c r="AH22" s="80">
        <f t="shared" si="10"/>
        <v>42</v>
      </c>
      <c r="AI22" s="89">
        <f t="shared" si="11"/>
        <v>2</v>
      </c>
      <c r="AJ22" s="30" t="str">
        <f t="shared" si="12"/>
        <v>ІІ ур</v>
      </c>
    </row>
    <row r="23" spans="2:36" ht="19.5" thickBot="1" x14ac:dyDescent="0.3">
      <c r="B23" s="16">
        <v>15</v>
      </c>
      <c r="C23" s="45" t="s">
        <v>68</v>
      </c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16">
        <v>3</v>
      </c>
      <c r="L23" s="16">
        <v>3</v>
      </c>
      <c r="M23" s="78">
        <f t="shared" si="4"/>
        <v>27</v>
      </c>
      <c r="N23" s="79">
        <f t="shared" si="5"/>
        <v>3</v>
      </c>
      <c r="O23" s="30" t="str">
        <f t="shared" si="0"/>
        <v>ІІІ ур</v>
      </c>
      <c r="P23" s="16">
        <v>3</v>
      </c>
      <c r="Q23" s="16">
        <v>3</v>
      </c>
      <c r="R23" s="16">
        <v>3</v>
      </c>
      <c r="S23" s="16">
        <v>3</v>
      </c>
      <c r="T23" s="16">
        <v>3</v>
      </c>
      <c r="U23" s="78">
        <f t="shared" si="6"/>
        <v>15</v>
      </c>
      <c r="V23" s="79">
        <f t="shared" si="7"/>
        <v>3</v>
      </c>
      <c r="W23" s="30" t="str">
        <f t="shared" si="1"/>
        <v>ІІІ ур</v>
      </c>
      <c r="X23" s="16">
        <v>3</v>
      </c>
      <c r="Y23" s="16">
        <v>3</v>
      </c>
      <c r="Z23" s="16">
        <v>3</v>
      </c>
      <c r="AA23" s="16">
        <v>3</v>
      </c>
      <c r="AB23" s="16">
        <v>3</v>
      </c>
      <c r="AC23" s="16">
        <v>3</v>
      </c>
      <c r="AD23" s="16">
        <v>3</v>
      </c>
      <c r="AE23" s="78">
        <f t="shared" si="8"/>
        <v>21</v>
      </c>
      <c r="AF23" s="79">
        <f t="shared" si="9"/>
        <v>3</v>
      </c>
      <c r="AG23" s="30" t="str">
        <f t="shared" si="2"/>
        <v>ІІІ ур</v>
      </c>
      <c r="AH23" s="80">
        <f t="shared" si="10"/>
        <v>63</v>
      </c>
      <c r="AI23" s="89">
        <f t="shared" si="11"/>
        <v>3</v>
      </c>
      <c r="AJ23" s="30" t="str">
        <f t="shared" si="12"/>
        <v>ІІІ ур</v>
      </c>
    </row>
    <row r="24" spans="2:36" ht="19.5" thickBot="1" x14ac:dyDescent="0.3">
      <c r="B24" s="16">
        <v>16</v>
      </c>
      <c r="C24" s="45" t="s">
        <v>69</v>
      </c>
      <c r="D24" s="16">
        <v>2</v>
      </c>
      <c r="E24" s="16">
        <v>3</v>
      </c>
      <c r="F24" s="16">
        <v>3</v>
      </c>
      <c r="G24" s="16">
        <v>3</v>
      </c>
      <c r="H24" s="16">
        <v>3</v>
      </c>
      <c r="I24" s="16">
        <v>3</v>
      </c>
      <c r="J24" s="16">
        <v>3</v>
      </c>
      <c r="K24" s="16">
        <v>3</v>
      </c>
      <c r="L24" s="16">
        <v>2</v>
      </c>
      <c r="M24" s="78">
        <f t="shared" si="4"/>
        <v>25</v>
      </c>
      <c r="N24" s="79">
        <f t="shared" si="5"/>
        <v>2.7777777777777777</v>
      </c>
      <c r="O24" s="30" t="str">
        <f t="shared" si="0"/>
        <v>ІІІ ур</v>
      </c>
      <c r="P24" s="16">
        <v>3</v>
      </c>
      <c r="Q24" s="16">
        <v>3</v>
      </c>
      <c r="R24" s="16">
        <v>3</v>
      </c>
      <c r="S24" s="16">
        <v>3</v>
      </c>
      <c r="T24" s="16">
        <v>3</v>
      </c>
      <c r="U24" s="78">
        <f t="shared" si="6"/>
        <v>15</v>
      </c>
      <c r="V24" s="79">
        <f t="shared" si="7"/>
        <v>3</v>
      </c>
      <c r="W24" s="30" t="str">
        <f t="shared" si="1"/>
        <v>ІІІ ур</v>
      </c>
      <c r="X24" s="16">
        <v>3</v>
      </c>
      <c r="Y24" s="16">
        <v>3</v>
      </c>
      <c r="Z24" s="16">
        <v>3</v>
      </c>
      <c r="AA24" s="16">
        <v>3</v>
      </c>
      <c r="AB24" s="16">
        <v>3</v>
      </c>
      <c r="AC24" s="16">
        <v>3</v>
      </c>
      <c r="AD24" s="16">
        <v>3</v>
      </c>
      <c r="AE24" s="78">
        <f t="shared" si="8"/>
        <v>21</v>
      </c>
      <c r="AF24" s="79">
        <f t="shared" si="9"/>
        <v>3</v>
      </c>
      <c r="AG24" s="30" t="str">
        <f t="shared" si="2"/>
        <v>ІІІ ур</v>
      </c>
      <c r="AH24" s="80">
        <f t="shared" si="10"/>
        <v>61</v>
      </c>
      <c r="AI24" s="89">
        <f t="shared" si="11"/>
        <v>2.9047619047619047</v>
      </c>
      <c r="AJ24" s="30" t="str">
        <f t="shared" si="12"/>
        <v>ІІІ ур</v>
      </c>
    </row>
    <row r="25" spans="2:36" ht="19.5" thickBot="1" x14ac:dyDescent="0.3">
      <c r="B25" s="16">
        <v>17</v>
      </c>
      <c r="C25" s="45" t="s">
        <v>70</v>
      </c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16">
        <v>3</v>
      </c>
      <c r="M25" s="78">
        <f t="shared" si="4"/>
        <v>27</v>
      </c>
      <c r="N25" s="79">
        <f t="shared" si="5"/>
        <v>3</v>
      </c>
      <c r="O25" s="30" t="str">
        <f t="shared" si="0"/>
        <v>ІІІ ур</v>
      </c>
      <c r="P25" s="16">
        <v>3</v>
      </c>
      <c r="Q25" s="16">
        <v>3</v>
      </c>
      <c r="R25" s="16">
        <v>3</v>
      </c>
      <c r="S25" s="16">
        <v>3</v>
      </c>
      <c r="T25" s="16">
        <v>3</v>
      </c>
      <c r="U25" s="78">
        <f t="shared" si="6"/>
        <v>15</v>
      </c>
      <c r="V25" s="79">
        <f t="shared" si="7"/>
        <v>3</v>
      </c>
      <c r="W25" s="30" t="str">
        <f t="shared" si="1"/>
        <v>ІІІ ур</v>
      </c>
      <c r="X25" s="16">
        <v>3</v>
      </c>
      <c r="Y25" s="16">
        <v>3</v>
      </c>
      <c r="Z25" s="16">
        <v>3</v>
      </c>
      <c r="AA25" s="16">
        <v>3</v>
      </c>
      <c r="AB25" s="16">
        <v>3</v>
      </c>
      <c r="AC25" s="16">
        <v>3</v>
      </c>
      <c r="AD25" s="16">
        <v>3</v>
      </c>
      <c r="AE25" s="78">
        <f t="shared" si="8"/>
        <v>21</v>
      </c>
      <c r="AF25" s="79">
        <f t="shared" si="9"/>
        <v>3</v>
      </c>
      <c r="AG25" s="30" t="str">
        <f t="shared" si="2"/>
        <v>ІІІ ур</v>
      </c>
      <c r="AH25" s="80">
        <f t="shared" si="10"/>
        <v>63</v>
      </c>
      <c r="AI25" s="89">
        <f t="shared" si="11"/>
        <v>3</v>
      </c>
      <c r="AJ25" s="30" t="str">
        <f t="shared" si="12"/>
        <v>ІІІ ур</v>
      </c>
    </row>
    <row r="26" spans="2:36" ht="19.5" thickBot="1" x14ac:dyDescent="0.3">
      <c r="B26" s="16">
        <v>18</v>
      </c>
      <c r="C26" s="45" t="s">
        <v>71</v>
      </c>
      <c r="D26" s="16">
        <v>2</v>
      </c>
      <c r="E26" s="16">
        <v>3</v>
      </c>
      <c r="F26" s="16">
        <v>2</v>
      </c>
      <c r="G26" s="16">
        <v>3</v>
      </c>
      <c r="H26" s="16">
        <v>2</v>
      </c>
      <c r="I26" s="16">
        <v>2</v>
      </c>
      <c r="J26" s="16">
        <v>3</v>
      </c>
      <c r="K26" s="16">
        <v>2</v>
      </c>
      <c r="L26" s="16">
        <v>3</v>
      </c>
      <c r="M26" s="78">
        <f t="shared" si="4"/>
        <v>22</v>
      </c>
      <c r="N26" s="79">
        <f t="shared" si="5"/>
        <v>2.4444444444444446</v>
      </c>
      <c r="O26" s="30" t="str">
        <f t="shared" si="0"/>
        <v>ІІ ур</v>
      </c>
      <c r="P26" s="16">
        <v>2</v>
      </c>
      <c r="Q26" s="16">
        <v>3</v>
      </c>
      <c r="R26" s="16">
        <v>2</v>
      </c>
      <c r="S26" s="16">
        <v>2</v>
      </c>
      <c r="T26" s="16">
        <v>3</v>
      </c>
      <c r="U26" s="78">
        <f t="shared" si="6"/>
        <v>12</v>
      </c>
      <c r="V26" s="79">
        <f t="shared" si="7"/>
        <v>2.4</v>
      </c>
      <c r="W26" s="30" t="str">
        <f t="shared" si="1"/>
        <v>ІІ ур</v>
      </c>
      <c r="X26" s="16">
        <v>2</v>
      </c>
      <c r="Y26" s="16">
        <v>3</v>
      </c>
      <c r="Z26" s="16">
        <v>2</v>
      </c>
      <c r="AA26" s="16">
        <v>3</v>
      </c>
      <c r="AB26" s="16">
        <v>2</v>
      </c>
      <c r="AC26" s="16">
        <v>2</v>
      </c>
      <c r="AD26" s="16">
        <v>3</v>
      </c>
      <c r="AE26" s="78">
        <f t="shared" si="8"/>
        <v>17</v>
      </c>
      <c r="AF26" s="79">
        <f t="shared" si="9"/>
        <v>2.4285714285714284</v>
      </c>
      <c r="AG26" s="30" t="str">
        <f t="shared" si="2"/>
        <v>ІІ ур</v>
      </c>
      <c r="AH26" s="80">
        <f t="shared" si="10"/>
        <v>51</v>
      </c>
      <c r="AI26" s="89">
        <f t="shared" si="11"/>
        <v>2.4285714285714284</v>
      </c>
      <c r="AJ26" s="30" t="str">
        <f t="shared" si="12"/>
        <v>ІІ ур</v>
      </c>
    </row>
    <row r="27" spans="2:36" ht="19.5" thickBot="1" x14ac:dyDescent="0.3">
      <c r="B27" s="16">
        <v>19</v>
      </c>
      <c r="C27" s="45" t="s">
        <v>72</v>
      </c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16">
        <v>3</v>
      </c>
      <c r="M27" s="78">
        <f t="shared" si="4"/>
        <v>27</v>
      </c>
      <c r="N27" s="79">
        <f t="shared" si="5"/>
        <v>3</v>
      </c>
      <c r="O27" s="30" t="str">
        <f t="shared" si="0"/>
        <v>ІІІ ур</v>
      </c>
      <c r="P27" s="16">
        <v>3</v>
      </c>
      <c r="Q27" s="16">
        <v>3</v>
      </c>
      <c r="R27" s="16">
        <v>3</v>
      </c>
      <c r="S27" s="16">
        <v>3</v>
      </c>
      <c r="T27" s="16">
        <v>3</v>
      </c>
      <c r="U27" s="78">
        <f t="shared" si="6"/>
        <v>15</v>
      </c>
      <c r="V27" s="79">
        <f t="shared" si="7"/>
        <v>3</v>
      </c>
      <c r="W27" s="30" t="str">
        <f t="shared" si="1"/>
        <v>ІІІ ур</v>
      </c>
      <c r="X27" s="16">
        <v>3</v>
      </c>
      <c r="Y27" s="16">
        <v>3</v>
      </c>
      <c r="Z27" s="16">
        <v>3</v>
      </c>
      <c r="AA27" s="16">
        <v>3</v>
      </c>
      <c r="AB27" s="16">
        <v>3</v>
      </c>
      <c r="AC27" s="16">
        <v>3</v>
      </c>
      <c r="AD27" s="16">
        <v>3</v>
      </c>
      <c r="AE27" s="78">
        <f t="shared" si="8"/>
        <v>21</v>
      </c>
      <c r="AF27" s="79">
        <f t="shared" si="9"/>
        <v>3</v>
      </c>
      <c r="AG27" s="30" t="str">
        <f t="shared" si="2"/>
        <v>ІІІ ур</v>
      </c>
      <c r="AH27" s="80">
        <f t="shared" si="10"/>
        <v>63</v>
      </c>
      <c r="AI27" s="89">
        <f t="shared" si="11"/>
        <v>3</v>
      </c>
      <c r="AJ27" s="30" t="str">
        <f t="shared" si="12"/>
        <v>ІІІ ур</v>
      </c>
    </row>
    <row r="28" spans="2:36" ht="19.5" thickBot="1" x14ac:dyDescent="0.3">
      <c r="B28" s="16">
        <v>20</v>
      </c>
      <c r="C28" s="45" t="s">
        <v>73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16">
        <v>3</v>
      </c>
      <c r="M28" s="78">
        <f t="shared" si="4"/>
        <v>27</v>
      </c>
      <c r="N28" s="79">
        <f t="shared" si="5"/>
        <v>3</v>
      </c>
      <c r="O28" s="30" t="str">
        <f t="shared" si="0"/>
        <v>ІІІ ур</v>
      </c>
      <c r="P28" s="16">
        <v>3</v>
      </c>
      <c r="Q28" s="16">
        <v>3</v>
      </c>
      <c r="R28" s="16">
        <v>3</v>
      </c>
      <c r="S28" s="16">
        <v>3</v>
      </c>
      <c r="T28" s="16">
        <v>3</v>
      </c>
      <c r="U28" s="78">
        <f t="shared" si="6"/>
        <v>15</v>
      </c>
      <c r="V28" s="79">
        <f t="shared" si="7"/>
        <v>3</v>
      </c>
      <c r="W28" s="30" t="str">
        <f t="shared" si="1"/>
        <v>ІІІ ур</v>
      </c>
      <c r="X28" s="16">
        <v>3</v>
      </c>
      <c r="Y28" s="16">
        <v>3</v>
      </c>
      <c r="Z28" s="16">
        <v>3</v>
      </c>
      <c r="AA28" s="16">
        <v>3</v>
      </c>
      <c r="AB28" s="16">
        <v>3</v>
      </c>
      <c r="AC28" s="16">
        <v>3</v>
      </c>
      <c r="AD28" s="16">
        <v>3</v>
      </c>
      <c r="AE28" s="78">
        <f t="shared" si="8"/>
        <v>21</v>
      </c>
      <c r="AF28" s="79">
        <f t="shared" si="9"/>
        <v>3</v>
      </c>
      <c r="AG28" s="30" t="str">
        <f t="shared" si="2"/>
        <v>ІІІ ур</v>
      </c>
      <c r="AH28" s="80">
        <f t="shared" si="10"/>
        <v>63</v>
      </c>
      <c r="AI28" s="89">
        <f t="shared" si="11"/>
        <v>3</v>
      </c>
      <c r="AJ28" s="30" t="str">
        <f t="shared" si="12"/>
        <v>ІІІ ур</v>
      </c>
    </row>
    <row r="29" spans="2:36" ht="19.5" thickBot="1" x14ac:dyDescent="0.3">
      <c r="B29" s="16">
        <v>21</v>
      </c>
      <c r="C29" s="45" t="s">
        <v>74</v>
      </c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78">
        <f t="shared" si="4"/>
        <v>27</v>
      </c>
      <c r="N29" s="79">
        <f t="shared" si="5"/>
        <v>3</v>
      </c>
      <c r="O29" s="30" t="str">
        <f t="shared" si="0"/>
        <v>ІІІ ур</v>
      </c>
      <c r="P29" s="16">
        <v>3</v>
      </c>
      <c r="Q29" s="16">
        <v>3</v>
      </c>
      <c r="R29" s="16">
        <v>3</v>
      </c>
      <c r="S29" s="16">
        <v>3</v>
      </c>
      <c r="T29" s="16">
        <v>3</v>
      </c>
      <c r="U29" s="78">
        <f t="shared" si="6"/>
        <v>15</v>
      </c>
      <c r="V29" s="79">
        <f t="shared" si="7"/>
        <v>3</v>
      </c>
      <c r="W29" s="30" t="str">
        <f t="shared" si="1"/>
        <v>ІІІ ур</v>
      </c>
      <c r="X29" s="16">
        <v>3</v>
      </c>
      <c r="Y29" s="16">
        <v>3</v>
      </c>
      <c r="Z29" s="16">
        <v>3</v>
      </c>
      <c r="AA29" s="16">
        <v>3</v>
      </c>
      <c r="AB29" s="16">
        <v>3</v>
      </c>
      <c r="AC29" s="16">
        <v>3</v>
      </c>
      <c r="AD29" s="16">
        <v>3</v>
      </c>
      <c r="AE29" s="78">
        <f t="shared" si="8"/>
        <v>21</v>
      </c>
      <c r="AF29" s="79">
        <f t="shared" si="9"/>
        <v>3</v>
      </c>
      <c r="AG29" s="30" t="str">
        <f t="shared" si="2"/>
        <v>ІІІ ур</v>
      </c>
      <c r="AH29" s="80">
        <f t="shared" si="10"/>
        <v>63</v>
      </c>
      <c r="AI29" s="89">
        <f t="shared" si="11"/>
        <v>3</v>
      </c>
      <c r="AJ29" s="30" t="str">
        <f t="shared" si="12"/>
        <v>ІІІ ур</v>
      </c>
    </row>
    <row r="30" spans="2:36" ht="19.5" thickBot="1" x14ac:dyDescent="0.3">
      <c r="B30" s="16">
        <v>22</v>
      </c>
      <c r="C30" s="45" t="s">
        <v>75</v>
      </c>
      <c r="D30" s="16">
        <v>3</v>
      </c>
      <c r="E30" s="16">
        <v>3</v>
      </c>
      <c r="F30" s="16">
        <v>3</v>
      </c>
      <c r="G30" s="16">
        <v>3</v>
      </c>
      <c r="H30" s="16">
        <v>3</v>
      </c>
      <c r="I30" s="16">
        <v>3</v>
      </c>
      <c r="J30" s="16">
        <v>3</v>
      </c>
      <c r="K30" s="16">
        <v>3</v>
      </c>
      <c r="L30" s="16">
        <v>3</v>
      </c>
      <c r="M30" s="78">
        <f t="shared" si="4"/>
        <v>27</v>
      </c>
      <c r="N30" s="79">
        <f t="shared" si="5"/>
        <v>3</v>
      </c>
      <c r="O30" s="30" t="str">
        <f t="shared" si="0"/>
        <v>ІІІ ур</v>
      </c>
      <c r="P30" s="16">
        <v>3</v>
      </c>
      <c r="Q30" s="16">
        <v>3</v>
      </c>
      <c r="R30" s="16">
        <v>3</v>
      </c>
      <c r="S30" s="16">
        <v>3</v>
      </c>
      <c r="T30" s="16">
        <v>3</v>
      </c>
      <c r="U30" s="78">
        <f t="shared" si="6"/>
        <v>15</v>
      </c>
      <c r="V30" s="79">
        <f t="shared" si="7"/>
        <v>3</v>
      </c>
      <c r="W30" s="30" t="str">
        <f t="shared" si="1"/>
        <v>ІІІ ур</v>
      </c>
      <c r="X30" s="16">
        <v>3</v>
      </c>
      <c r="Y30" s="16">
        <v>3</v>
      </c>
      <c r="Z30" s="16">
        <v>3</v>
      </c>
      <c r="AA30" s="16">
        <v>3</v>
      </c>
      <c r="AB30" s="16">
        <v>3</v>
      </c>
      <c r="AC30" s="16">
        <v>3</v>
      </c>
      <c r="AD30" s="16">
        <v>3</v>
      </c>
      <c r="AE30" s="78">
        <f t="shared" si="8"/>
        <v>21</v>
      </c>
      <c r="AF30" s="79">
        <f t="shared" si="9"/>
        <v>3</v>
      </c>
      <c r="AG30" s="30" t="str">
        <f t="shared" si="2"/>
        <v>ІІІ ур</v>
      </c>
      <c r="AH30" s="80">
        <f t="shared" si="10"/>
        <v>63</v>
      </c>
      <c r="AI30" s="89">
        <f t="shared" si="11"/>
        <v>3</v>
      </c>
      <c r="AJ30" s="30" t="str">
        <f t="shared" si="12"/>
        <v>ІІІ ур</v>
      </c>
    </row>
    <row r="31" spans="2:36" ht="19.5" thickBot="1" x14ac:dyDescent="0.3">
      <c r="B31" s="16">
        <v>23</v>
      </c>
      <c r="C31" s="45" t="s">
        <v>76</v>
      </c>
      <c r="D31" s="16">
        <v>2</v>
      </c>
      <c r="E31" s="16">
        <v>2</v>
      </c>
      <c r="F31" s="16">
        <v>3</v>
      </c>
      <c r="G31" s="16">
        <v>2</v>
      </c>
      <c r="H31" s="16">
        <v>3</v>
      </c>
      <c r="I31" s="16">
        <v>3</v>
      </c>
      <c r="J31" s="16">
        <v>2</v>
      </c>
      <c r="K31" s="16">
        <v>3</v>
      </c>
      <c r="L31" s="16">
        <v>2</v>
      </c>
      <c r="M31" s="78">
        <f t="shared" si="4"/>
        <v>22</v>
      </c>
      <c r="N31" s="79">
        <f t="shared" si="5"/>
        <v>2.4444444444444446</v>
      </c>
      <c r="O31" s="30" t="str">
        <f t="shared" si="0"/>
        <v>ІІ ур</v>
      </c>
      <c r="P31" s="16">
        <v>3</v>
      </c>
      <c r="Q31" s="16">
        <v>2</v>
      </c>
      <c r="R31" s="16">
        <v>3</v>
      </c>
      <c r="S31" s="16">
        <v>3</v>
      </c>
      <c r="T31" s="16">
        <v>2</v>
      </c>
      <c r="U31" s="78">
        <f t="shared" si="6"/>
        <v>13</v>
      </c>
      <c r="V31" s="79">
        <f t="shared" si="7"/>
        <v>2.6</v>
      </c>
      <c r="W31" s="30" t="str">
        <f t="shared" si="1"/>
        <v>ІІІ ур</v>
      </c>
      <c r="X31" s="16">
        <v>3</v>
      </c>
      <c r="Y31" s="16">
        <v>2</v>
      </c>
      <c r="Z31" s="16">
        <v>3</v>
      </c>
      <c r="AA31" s="16">
        <v>2</v>
      </c>
      <c r="AB31" s="16">
        <v>3</v>
      </c>
      <c r="AC31" s="16">
        <v>3</v>
      </c>
      <c r="AD31" s="16">
        <v>2</v>
      </c>
      <c r="AE31" s="78">
        <f t="shared" si="8"/>
        <v>18</v>
      </c>
      <c r="AF31" s="79">
        <f t="shared" si="9"/>
        <v>2.5714285714285716</v>
      </c>
      <c r="AG31" s="30" t="str">
        <f t="shared" si="2"/>
        <v>ІІ ур</v>
      </c>
      <c r="AH31" s="80">
        <f t="shared" si="10"/>
        <v>53</v>
      </c>
      <c r="AI31" s="89">
        <f t="shared" si="11"/>
        <v>2.5238095238095237</v>
      </c>
      <c r="AJ31" s="30" t="str">
        <f t="shared" si="12"/>
        <v>ІІ ур</v>
      </c>
    </row>
    <row r="32" spans="2:36" ht="19.5" thickBot="1" x14ac:dyDescent="0.3">
      <c r="B32" s="16">
        <v>24</v>
      </c>
      <c r="C32" s="45" t="s">
        <v>77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16">
        <v>2</v>
      </c>
      <c r="K32" s="16">
        <v>2</v>
      </c>
      <c r="L32" s="16">
        <v>2</v>
      </c>
      <c r="M32" s="78">
        <f t="shared" si="4"/>
        <v>18</v>
      </c>
      <c r="N32" s="79">
        <f t="shared" si="5"/>
        <v>2</v>
      </c>
      <c r="O32" s="30" t="str">
        <f t="shared" si="0"/>
        <v>ІІ ур</v>
      </c>
      <c r="P32" s="16">
        <v>2</v>
      </c>
      <c r="Q32" s="16">
        <v>2</v>
      </c>
      <c r="R32" s="16">
        <v>2</v>
      </c>
      <c r="S32" s="16">
        <v>2</v>
      </c>
      <c r="T32" s="16">
        <v>2</v>
      </c>
      <c r="U32" s="78">
        <f t="shared" si="6"/>
        <v>10</v>
      </c>
      <c r="V32" s="79">
        <f t="shared" si="7"/>
        <v>2</v>
      </c>
      <c r="W32" s="30" t="str">
        <f t="shared" si="1"/>
        <v>ІІ ур</v>
      </c>
      <c r="X32" s="16">
        <v>2</v>
      </c>
      <c r="Y32" s="16">
        <v>2</v>
      </c>
      <c r="Z32" s="16">
        <v>2</v>
      </c>
      <c r="AA32" s="16">
        <v>2</v>
      </c>
      <c r="AB32" s="16">
        <v>2</v>
      </c>
      <c r="AC32" s="16">
        <v>2</v>
      </c>
      <c r="AD32" s="16">
        <v>2</v>
      </c>
      <c r="AE32" s="78">
        <f t="shared" si="8"/>
        <v>14</v>
      </c>
      <c r="AF32" s="79">
        <f t="shared" si="9"/>
        <v>2</v>
      </c>
      <c r="AG32" s="30" t="str">
        <f t="shared" si="2"/>
        <v>ІІ ур</v>
      </c>
      <c r="AH32" s="80">
        <f t="shared" si="10"/>
        <v>42</v>
      </c>
      <c r="AI32" s="89">
        <f t="shared" si="11"/>
        <v>2</v>
      </c>
      <c r="AJ32" s="30" t="str">
        <f t="shared" si="12"/>
        <v>ІІ ур</v>
      </c>
    </row>
    <row r="33" spans="2:36" ht="19.5" thickBot="1" x14ac:dyDescent="0.3">
      <c r="B33" s="16">
        <v>25</v>
      </c>
      <c r="C33" s="45" t="s">
        <v>78</v>
      </c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16">
        <v>3</v>
      </c>
      <c r="M33" s="78">
        <f t="shared" si="4"/>
        <v>27</v>
      </c>
      <c r="N33" s="79">
        <f t="shared" si="5"/>
        <v>3</v>
      </c>
      <c r="O33" s="30" t="str">
        <f t="shared" si="0"/>
        <v>ІІІ ур</v>
      </c>
      <c r="P33" s="16">
        <v>3</v>
      </c>
      <c r="Q33" s="16">
        <v>3</v>
      </c>
      <c r="R33" s="16">
        <v>3</v>
      </c>
      <c r="S33" s="16">
        <v>3</v>
      </c>
      <c r="T33" s="16">
        <v>3</v>
      </c>
      <c r="U33" s="78">
        <f t="shared" si="6"/>
        <v>15</v>
      </c>
      <c r="V33" s="79">
        <f t="shared" si="7"/>
        <v>3</v>
      </c>
      <c r="W33" s="30" t="str">
        <f t="shared" si="1"/>
        <v>ІІІ ур</v>
      </c>
      <c r="X33" s="16">
        <v>3</v>
      </c>
      <c r="Y33" s="16">
        <v>3</v>
      </c>
      <c r="Z33" s="16">
        <v>3</v>
      </c>
      <c r="AA33" s="16">
        <v>3</v>
      </c>
      <c r="AB33" s="16">
        <v>3</v>
      </c>
      <c r="AC33" s="16">
        <v>3</v>
      </c>
      <c r="AD33" s="16">
        <v>3</v>
      </c>
      <c r="AE33" s="78">
        <f t="shared" si="8"/>
        <v>21</v>
      </c>
      <c r="AF33" s="79">
        <f t="shared" si="9"/>
        <v>3</v>
      </c>
      <c r="AG33" s="30" t="str">
        <f t="shared" si="2"/>
        <v>ІІІ ур</v>
      </c>
      <c r="AH33" s="80">
        <f t="shared" si="10"/>
        <v>63</v>
      </c>
      <c r="AI33" s="89">
        <f t="shared" si="11"/>
        <v>3</v>
      </c>
      <c r="AJ33" s="30" t="str">
        <f t="shared" si="12"/>
        <v>ІІІ ур</v>
      </c>
    </row>
    <row r="34" spans="2:36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78">
        <f t="shared" si="4"/>
        <v>0</v>
      </c>
      <c r="N34" s="79">
        <f t="shared" si="5"/>
        <v>0</v>
      </c>
      <c r="O34" s="30" t="e">
        <f t="shared" si="0"/>
        <v>#N/A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78">
        <f t="shared" si="6"/>
        <v>0</v>
      </c>
      <c r="V34" s="79">
        <f t="shared" si="7"/>
        <v>0</v>
      </c>
      <c r="W34" s="30" t="e">
        <f t="shared" si="1"/>
        <v>#N/A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78">
        <f t="shared" si="8"/>
        <v>0</v>
      </c>
      <c r="AF34" s="79">
        <f t="shared" si="9"/>
        <v>0</v>
      </c>
      <c r="AG34" s="30" t="e">
        <f t="shared" si="2"/>
        <v>#N/A</v>
      </c>
      <c r="AH34" s="80">
        <f t="shared" si="10"/>
        <v>0</v>
      </c>
      <c r="AI34" s="89">
        <f t="shared" si="11"/>
        <v>0</v>
      </c>
      <c r="AJ34" s="30" t="e">
        <f t="shared" si="12"/>
        <v>#N/A</v>
      </c>
    </row>
    <row r="35" spans="2:36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78">
        <f t="shared" si="4"/>
        <v>0</v>
      </c>
      <c r="N35" s="79">
        <f t="shared" si="5"/>
        <v>0</v>
      </c>
      <c r="O35" s="30" t="e">
        <f t="shared" si="0"/>
        <v>#N/A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78">
        <f t="shared" si="6"/>
        <v>0</v>
      </c>
      <c r="V35" s="79">
        <f t="shared" si="7"/>
        <v>0</v>
      </c>
      <c r="W35" s="30" t="e">
        <f t="shared" si="1"/>
        <v>#N/A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78">
        <f t="shared" si="8"/>
        <v>0</v>
      </c>
      <c r="AF35" s="79">
        <f t="shared" si="9"/>
        <v>0</v>
      </c>
      <c r="AG35" s="30" t="e">
        <f t="shared" si="2"/>
        <v>#N/A</v>
      </c>
      <c r="AH35" s="80">
        <f t="shared" si="10"/>
        <v>0</v>
      </c>
      <c r="AI35" s="89">
        <f t="shared" si="11"/>
        <v>0</v>
      </c>
      <c r="AJ35" s="30" t="e">
        <f t="shared" si="12"/>
        <v>#N/A</v>
      </c>
    </row>
    <row r="36" spans="2:36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78">
        <f t="shared" si="4"/>
        <v>0</v>
      </c>
      <c r="N36" s="79">
        <f t="shared" si="5"/>
        <v>0</v>
      </c>
      <c r="O36" s="30" t="e">
        <f t="shared" si="0"/>
        <v>#N/A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78">
        <f t="shared" si="6"/>
        <v>0</v>
      </c>
      <c r="V36" s="79">
        <f t="shared" si="7"/>
        <v>0</v>
      </c>
      <c r="W36" s="30" t="e">
        <f t="shared" si="1"/>
        <v>#N/A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78">
        <f t="shared" si="8"/>
        <v>0</v>
      </c>
      <c r="AF36" s="79">
        <f t="shared" si="9"/>
        <v>0</v>
      </c>
      <c r="AG36" s="30" t="e">
        <f t="shared" si="2"/>
        <v>#N/A</v>
      </c>
      <c r="AH36" s="80">
        <f t="shared" si="10"/>
        <v>0</v>
      </c>
      <c r="AI36" s="89">
        <f t="shared" si="11"/>
        <v>0</v>
      </c>
      <c r="AJ36" s="30" t="e">
        <f t="shared" si="12"/>
        <v>#N/A</v>
      </c>
    </row>
    <row r="37" spans="2:36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78">
        <f t="shared" si="4"/>
        <v>0</v>
      </c>
      <c r="N37" s="79">
        <f t="shared" si="5"/>
        <v>0</v>
      </c>
      <c r="O37" s="30" t="e">
        <f t="shared" si="0"/>
        <v>#N/A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78">
        <f t="shared" si="6"/>
        <v>0</v>
      </c>
      <c r="V37" s="79">
        <f t="shared" si="7"/>
        <v>0</v>
      </c>
      <c r="W37" s="30" t="e">
        <f t="shared" si="1"/>
        <v>#N/A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78">
        <f t="shared" si="8"/>
        <v>0</v>
      </c>
      <c r="AF37" s="79">
        <f t="shared" si="9"/>
        <v>0</v>
      </c>
      <c r="AG37" s="30" t="e">
        <f t="shared" si="2"/>
        <v>#N/A</v>
      </c>
      <c r="AH37" s="80">
        <f t="shared" si="10"/>
        <v>0</v>
      </c>
      <c r="AI37" s="89">
        <f t="shared" si="11"/>
        <v>0</v>
      </c>
      <c r="AJ37" s="30" t="e">
        <f t="shared" si="12"/>
        <v>#N/A</v>
      </c>
    </row>
    <row r="38" spans="2:36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78">
        <f t="shared" si="4"/>
        <v>0</v>
      </c>
      <c r="N38" s="79">
        <f t="shared" si="5"/>
        <v>0</v>
      </c>
      <c r="O38" s="30" t="e">
        <f t="shared" si="0"/>
        <v>#N/A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78">
        <f t="shared" si="6"/>
        <v>0</v>
      </c>
      <c r="V38" s="79">
        <f t="shared" si="7"/>
        <v>0</v>
      </c>
      <c r="W38" s="30" t="e">
        <f t="shared" si="1"/>
        <v>#N/A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78">
        <f t="shared" si="8"/>
        <v>0</v>
      </c>
      <c r="AF38" s="79">
        <f t="shared" si="9"/>
        <v>0</v>
      </c>
      <c r="AG38" s="30" t="e">
        <f t="shared" si="2"/>
        <v>#N/A</v>
      </c>
      <c r="AH38" s="80">
        <f t="shared" si="10"/>
        <v>0</v>
      </c>
      <c r="AI38" s="89">
        <f t="shared" si="11"/>
        <v>0</v>
      </c>
      <c r="AJ38" s="30" t="e">
        <f t="shared" si="12"/>
        <v>#N/A</v>
      </c>
    </row>
    <row r="39" spans="2:36" x14ac:dyDescent="0.25">
      <c r="B39" s="117"/>
      <c r="C39" s="117"/>
      <c r="D39" s="114"/>
      <c r="E39" s="115"/>
      <c r="F39" s="115"/>
      <c r="G39" s="115"/>
      <c r="H39" s="115"/>
      <c r="I39" s="115"/>
      <c r="J39" s="115"/>
      <c r="K39" s="115"/>
      <c r="L39" s="115"/>
      <c r="M39" s="116"/>
      <c r="N39" s="16" t="s">
        <v>14</v>
      </c>
      <c r="O39" s="28" t="s">
        <v>9</v>
      </c>
      <c r="P39" s="114"/>
      <c r="Q39" s="115"/>
      <c r="R39" s="115"/>
      <c r="S39" s="115"/>
      <c r="T39" s="115"/>
      <c r="U39" s="116"/>
      <c r="V39" s="16" t="s">
        <v>14</v>
      </c>
      <c r="W39" s="28" t="s">
        <v>9</v>
      </c>
      <c r="X39" s="114"/>
      <c r="Y39" s="115"/>
      <c r="Z39" s="115"/>
      <c r="AA39" s="115"/>
      <c r="AB39" s="115"/>
      <c r="AC39" s="115"/>
      <c r="AD39" s="115"/>
      <c r="AE39" s="116"/>
      <c r="AF39" s="16" t="s">
        <v>14</v>
      </c>
      <c r="AG39" s="28" t="s">
        <v>9</v>
      </c>
      <c r="AH39" s="17"/>
      <c r="AI39" s="17"/>
      <c r="AJ39" s="17"/>
    </row>
    <row r="40" spans="2:36" x14ac:dyDescent="0.25">
      <c r="B40" s="118"/>
      <c r="C40" s="118"/>
      <c r="D40" s="114" t="s">
        <v>208</v>
      </c>
      <c r="E40" s="115"/>
      <c r="F40" s="115"/>
      <c r="G40" s="115"/>
      <c r="H40" s="115"/>
      <c r="I40" s="115"/>
      <c r="J40" s="115"/>
      <c r="K40" s="115"/>
      <c r="L40" s="115"/>
      <c r="M40" s="116"/>
      <c r="N40" s="47">
        <f>COUNTA(C28:C38)</f>
        <v>6</v>
      </c>
      <c r="O40" s="47">
        <v>100</v>
      </c>
      <c r="P40" s="114" t="s">
        <v>208</v>
      </c>
      <c r="Q40" s="115"/>
      <c r="R40" s="115"/>
      <c r="S40" s="115"/>
      <c r="T40" s="115"/>
      <c r="U40" s="116"/>
      <c r="V40" s="47">
        <f>COUNTA(C28:C38)</f>
        <v>6</v>
      </c>
      <c r="W40" s="47">
        <v>100</v>
      </c>
      <c r="X40" s="114" t="s">
        <v>208</v>
      </c>
      <c r="Y40" s="115"/>
      <c r="Z40" s="115"/>
      <c r="AA40" s="115"/>
      <c r="AB40" s="115"/>
      <c r="AC40" s="115"/>
      <c r="AD40" s="115"/>
      <c r="AE40" s="116"/>
      <c r="AF40" s="47">
        <f>COUNTA(C28:C38)</f>
        <v>6</v>
      </c>
      <c r="AG40" s="47">
        <v>100</v>
      </c>
      <c r="AH40" s="17"/>
      <c r="AI40" s="17"/>
      <c r="AJ40" s="17"/>
    </row>
    <row r="41" spans="2:36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5"/>
      <c r="K41" s="115"/>
      <c r="L41" s="115"/>
      <c r="M41" s="116"/>
      <c r="N41" s="20">
        <f>COUNTIF(O9:O38,"І ур")</f>
        <v>0</v>
      </c>
      <c r="O41" s="18">
        <f>(N41/N40)*100</f>
        <v>0</v>
      </c>
      <c r="P41" s="114" t="s">
        <v>22</v>
      </c>
      <c r="Q41" s="115"/>
      <c r="R41" s="115"/>
      <c r="S41" s="115"/>
      <c r="T41" s="115"/>
      <c r="U41" s="116"/>
      <c r="V41" s="20">
        <f>COUNTIF(W9:W38,"І ур")</f>
        <v>0</v>
      </c>
      <c r="W41" s="18">
        <f>(V41/V40)*100</f>
        <v>0</v>
      </c>
      <c r="X41" s="114" t="s">
        <v>22</v>
      </c>
      <c r="Y41" s="115"/>
      <c r="Z41" s="115"/>
      <c r="AA41" s="115"/>
      <c r="AB41" s="115"/>
      <c r="AC41" s="115"/>
      <c r="AD41" s="115"/>
      <c r="AE41" s="116"/>
      <c r="AF41" s="20">
        <f>COUNTIF(AG9:AG38,"І ур")</f>
        <v>0</v>
      </c>
      <c r="AG41" s="18">
        <f>(AF41/AF40)*100</f>
        <v>0</v>
      </c>
      <c r="AH41" s="17"/>
      <c r="AI41" s="17"/>
      <c r="AJ41" s="17"/>
    </row>
    <row r="42" spans="2:36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5"/>
      <c r="K42" s="115"/>
      <c r="L42" s="115"/>
      <c r="M42" s="116"/>
      <c r="N42" s="20">
        <f>COUNTIF(O9:O38,"ІІ ур")</f>
        <v>7</v>
      </c>
      <c r="O42" s="18">
        <f>(N42/N40)*100</f>
        <v>116.66666666666667</v>
      </c>
      <c r="P42" s="114" t="s">
        <v>23</v>
      </c>
      <c r="Q42" s="115"/>
      <c r="R42" s="115"/>
      <c r="S42" s="115"/>
      <c r="T42" s="115"/>
      <c r="U42" s="116"/>
      <c r="V42" s="20">
        <f>COUNTIF(W9:W38,"ІІ ур")</f>
        <v>5</v>
      </c>
      <c r="W42" s="18">
        <f>(V42/V40)*100</f>
        <v>83.333333333333343</v>
      </c>
      <c r="X42" s="114" t="s">
        <v>23</v>
      </c>
      <c r="Y42" s="115"/>
      <c r="Z42" s="115"/>
      <c r="AA42" s="115"/>
      <c r="AB42" s="115"/>
      <c r="AC42" s="115"/>
      <c r="AD42" s="115"/>
      <c r="AE42" s="116"/>
      <c r="AF42" s="20">
        <f>COUNTIF(AG9:AG38,"ІІ ур")</f>
        <v>8</v>
      </c>
      <c r="AG42" s="18">
        <f>(AF42/AF40)*100</f>
        <v>133.33333333333331</v>
      </c>
      <c r="AH42" s="17"/>
      <c r="AI42" s="17"/>
      <c r="AJ42" s="17"/>
    </row>
    <row r="43" spans="2:36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5"/>
      <c r="K43" s="115"/>
      <c r="L43" s="115"/>
      <c r="M43" s="116"/>
      <c r="N43" s="20">
        <f>COUNTIF(O9:O38,"ІІІ ур")</f>
        <v>18</v>
      </c>
      <c r="O43" s="18">
        <f>(N43/N40)*100</f>
        <v>300</v>
      </c>
      <c r="P43" s="114" t="s">
        <v>24</v>
      </c>
      <c r="Q43" s="115"/>
      <c r="R43" s="115"/>
      <c r="S43" s="115"/>
      <c r="T43" s="115"/>
      <c r="U43" s="116"/>
      <c r="V43" s="20">
        <f>COUNTIF(W9:W38,"ІІІ ур")</f>
        <v>20</v>
      </c>
      <c r="W43" s="18">
        <f>(V43/V40)*100</f>
        <v>333.33333333333337</v>
      </c>
      <c r="X43" s="114" t="s">
        <v>24</v>
      </c>
      <c r="Y43" s="115"/>
      <c r="Z43" s="115"/>
      <c r="AA43" s="115"/>
      <c r="AB43" s="115"/>
      <c r="AC43" s="115"/>
      <c r="AD43" s="115"/>
      <c r="AE43" s="116"/>
      <c r="AF43" s="20">
        <f>COUNTIF(AG9:AG38,"ІІІ ур")</f>
        <v>17</v>
      </c>
      <c r="AG43" s="18">
        <f>(AF43/AF40)*100</f>
        <v>283.33333333333337</v>
      </c>
      <c r="AH43" s="17"/>
      <c r="AI43" s="17"/>
      <c r="AJ43" s="17"/>
    </row>
    <row r="44" spans="2:36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6"/>
      <c r="AI44" s="16" t="s">
        <v>14</v>
      </c>
      <c r="AJ44" s="28" t="s">
        <v>9</v>
      </c>
    </row>
    <row r="45" spans="2:36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3"/>
      <c r="AI45" s="47">
        <f>COUNTA(C28:C38)</f>
        <v>6</v>
      </c>
      <c r="AJ45" s="47">
        <v>100</v>
      </c>
    </row>
    <row r="46" spans="2:36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20">
        <f>COUNTIF(AJ9:AJ38,"І ур")</f>
        <v>0</v>
      </c>
      <c r="AJ46" s="18">
        <f>(AI46/AI45)*100</f>
        <v>0</v>
      </c>
    </row>
    <row r="47" spans="2:36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20">
        <f>COUNTIF(AJ9:AJ38,"ІІ ур")</f>
        <v>7</v>
      </c>
      <c r="AJ47" s="18">
        <f>(AI47/AI45)*100</f>
        <v>116.66666666666667</v>
      </c>
    </row>
    <row r="48" spans="2:36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20">
        <f>COUNTIF(AJ9:AJ38,"ІІІ ур")</f>
        <v>18</v>
      </c>
      <c r="AJ48" s="18">
        <f>(AI48/AI45)*100</f>
        <v>300</v>
      </c>
    </row>
    <row r="105" spans="12:13" x14ac:dyDescent="0.25">
      <c r="L105" s="21">
        <v>1</v>
      </c>
      <c r="M105" s="21" t="s">
        <v>16</v>
      </c>
    </row>
    <row r="106" spans="12:13" x14ac:dyDescent="0.25">
      <c r="L106" s="21">
        <v>1.6</v>
      </c>
      <c r="M106" s="21" t="s">
        <v>17</v>
      </c>
    </row>
    <row r="107" spans="12:13" x14ac:dyDescent="0.25">
      <c r="L107" s="21">
        <v>2.6</v>
      </c>
      <c r="M107" s="21" t="s">
        <v>18</v>
      </c>
    </row>
  </sheetData>
  <mergeCells count="43">
    <mergeCell ref="D44:AH44"/>
    <mergeCell ref="X39:AE39"/>
    <mergeCell ref="X40:AE40"/>
    <mergeCell ref="X41:AE41"/>
    <mergeCell ref="X42:AE42"/>
    <mergeCell ref="X43:AE43"/>
    <mergeCell ref="U7:U8"/>
    <mergeCell ref="V7:V8"/>
    <mergeCell ref="W7:W8"/>
    <mergeCell ref="AE7:AE8"/>
    <mergeCell ref="AF7:AF8"/>
    <mergeCell ref="D46:AH46"/>
    <mergeCell ref="D47:AH47"/>
    <mergeCell ref="D48:AH48"/>
    <mergeCell ref="B39:B48"/>
    <mergeCell ref="C39:C48"/>
    <mergeCell ref="D39:M39"/>
    <mergeCell ref="D40:M40"/>
    <mergeCell ref="D41:M41"/>
    <mergeCell ref="D42:M42"/>
    <mergeCell ref="D43:M43"/>
    <mergeCell ref="P39:U39"/>
    <mergeCell ref="P40:U40"/>
    <mergeCell ref="P41:U41"/>
    <mergeCell ref="D45:AH45"/>
    <mergeCell ref="P42:U42"/>
    <mergeCell ref="P43:U43"/>
    <mergeCell ref="A2:AK2"/>
    <mergeCell ref="A3:AK3"/>
    <mergeCell ref="A4:AK4"/>
    <mergeCell ref="B6:AJ6"/>
    <mergeCell ref="B7:B8"/>
    <mergeCell ref="C7:C8"/>
    <mergeCell ref="D7:L7"/>
    <mergeCell ref="P7:T7"/>
    <mergeCell ref="X7:AD7"/>
    <mergeCell ref="AH7:AH8"/>
    <mergeCell ref="AI7:AI8"/>
    <mergeCell ref="AJ7:AJ8"/>
    <mergeCell ref="M7:M8"/>
    <mergeCell ref="N7:N8"/>
    <mergeCell ref="AG7:AG8"/>
    <mergeCell ref="O7:O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E0C2-7FD9-41D7-86E2-893AB8A3774E}">
  <dimension ref="A2:Q107"/>
  <sheetViews>
    <sheetView zoomScale="80" zoomScaleNormal="80" workbookViewId="0">
      <selection activeCell="A3" sqref="A3:Q3"/>
    </sheetView>
  </sheetViews>
  <sheetFormatPr defaultRowHeight="15" x14ac:dyDescent="0.25"/>
  <cols>
    <col min="2" max="2" width="5.7109375" customWidth="1"/>
    <col min="3" max="3" width="29.85546875" customWidth="1"/>
    <col min="4" max="4" width="6.28515625" customWidth="1"/>
    <col min="5" max="5" width="9.85546875" customWidth="1"/>
    <col min="6" max="6" width="6" customWidth="1"/>
    <col min="7" max="8" width="6.140625" customWidth="1"/>
    <col min="9" max="9" width="6.28515625" customWidth="1"/>
    <col min="10" max="10" width="5.140625" customWidth="1"/>
    <col min="11" max="11" width="4.5703125" customWidth="1"/>
    <col min="12" max="12" width="5.7109375" customWidth="1"/>
    <col min="13" max="13" width="9.28515625" customWidth="1"/>
  </cols>
  <sheetData>
    <row r="2" spans="1:17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 t="s">
        <v>252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 t="s">
        <v>253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B6" s="13" t="s">
        <v>254</v>
      </c>
      <c r="C6" s="13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13"/>
      <c r="O6" s="13"/>
      <c r="P6" s="13"/>
    </row>
    <row r="7" spans="1:17" ht="36.75" customHeight="1" x14ac:dyDescent="0.25">
      <c r="B7" s="12" t="s">
        <v>2</v>
      </c>
      <c r="C7" s="222" t="s">
        <v>3</v>
      </c>
      <c r="D7" s="153" t="s">
        <v>255</v>
      </c>
      <c r="E7" s="154"/>
      <c r="F7" s="154"/>
      <c r="G7" s="154"/>
      <c r="H7" s="154"/>
      <c r="I7" s="154"/>
      <c r="J7" s="154"/>
      <c r="K7" s="230" t="s">
        <v>11</v>
      </c>
      <c r="L7" s="231" t="s">
        <v>12</v>
      </c>
      <c r="M7" s="160" t="s">
        <v>13</v>
      </c>
      <c r="N7" s="227" t="s">
        <v>5</v>
      </c>
      <c r="O7" s="243" t="s">
        <v>6</v>
      </c>
      <c r="P7" s="113" t="s">
        <v>7</v>
      </c>
    </row>
    <row r="8" spans="1:17" ht="225" customHeight="1" thickBot="1" x14ac:dyDescent="0.3">
      <c r="B8" s="12"/>
      <c r="C8" s="12"/>
      <c r="D8" s="77" t="s">
        <v>256</v>
      </c>
      <c r="E8" s="77" t="s">
        <v>257</v>
      </c>
      <c r="F8" s="77" t="s">
        <v>258</v>
      </c>
      <c r="G8" s="77" t="s">
        <v>259</v>
      </c>
      <c r="H8" s="77" t="s">
        <v>260</v>
      </c>
      <c r="I8" s="77" t="s">
        <v>261</v>
      </c>
      <c r="J8" s="77" t="s">
        <v>262</v>
      </c>
      <c r="K8" s="230"/>
      <c r="L8" s="231"/>
      <c r="M8" s="160"/>
      <c r="N8" s="228"/>
      <c r="O8" s="243"/>
      <c r="P8" s="113"/>
    </row>
    <row r="9" spans="1:17" ht="19.5" thickBot="1" x14ac:dyDescent="0.3">
      <c r="B9" s="16">
        <v>1</v>
      </c>
      <c r="C9" s="44" t="s">
        <v>54</v>
      </c>
      <c r="D9" s="16">
        <v>3</v>
      </c>
      <c r="E9" s="16">
        <v>2</v>
      </c>
      <c r="F9" s="16">
        <v>2</v>
      </c>
      <c r="G9" s="16">
        <v>2</v>
      </c>
      <c r="H9" s="16">
        <v>2</v>
      </c>
      <c r="I9" s="16">
        <v>2</v>
      </c>
      <c r="J9" s="16">
        <v>2</v>
      </c>
      <c r="K9" s="78">
        <f>SUM(D9:J9)</f>
        <v>15</v>
      </c>
      <c r="L9" s="79">
        <f>AVERAGE(K9/7)</f>
        <v>2.1428571428571428</v>
      </c>
      <c r="M9" s="30" t="str">
        <f t="shared" ref="M9" si="0">IF(E9="","",VLOOKUP(L9,$J$105:$K$107,2,TRUE))</f>
        <v>ІІ ур</v>
      </c>
      <c r="N9" s="78">
        <f>SUM(D9:J9)</f>
        <v>15</v>
      </c>
      <c r="O9" s="89">
        <f>N9/7</f>
        <v>2.1428571428571428</v>
      </c>
      <c r="P9" s="30" t="str">
        <f t="shared" ref="P9" si="1">IF(H9="","",VLOOKUP(O9,$J$105:$K$107,2,TRUE))</f>
        <v>ІІ ур</v>
      </c>
    </row>
    <row r="10" spans="1:17" ht="19.5" thickBot="1" x14ac:dyDescent="0.3">
      <c r="B10" s="16">
        <v>2</v>
      </c>
      <c r="C10" s="45" t="s">
        <v>55</v>
      </c>
      <c r="D10" s="16">
        <v>2</v>
      </c>
      <c r="E10" s="16">
        <v>2</v>
      </c>
      <c r="F10" s="16">
        <v>2</v>
      </c>
      <c r="G10" s="16">
        <v>2</v>
      </c>
      <c r="H10" s="16">
        <v>2</v>
      </c>
      <c r="I10" s="16">
        <v>2</v>
      </c>
      <c r="J10" s="16">
        <v>2</v>
      </c>
      <c r="K10" s="78">
        <f t="shared" ref="K10:K38" si="2">SUM(D10:J10)</f>
        <v>14</v>
      </c>
      <c r="L10" s="79">
        <f t="shared" ref="L10:L38" si="3">AVERAGE(K10/7)</f>
        <v>2</v>
      </c>
      <c r="M10" s="30" t="str">
        <f t="shared" ref="M10:M38" si="4">IF(E10="","",VLOOKUP(L10,$J$105:$K$107,2,TRUE))</f>
        <v>ІІ ур</v>
      </c>
      <c r="N10" s="78">
        <f t="shared" ref="N10:N38" si="5">SUM(D10:J10)</f>
        <v>14</v>
      </c>
      <c r="O10" s="89">
        <f t="shared" ref="O10:O38" si="6">N10/7</f>
        <v>2</v>
      </c>
      <c r="P10" s="30" t="str">
        <f t="shared" ref="P10:P38" si="7">IF(H10="","",VLOOKUP(O10,$J$105:$K$107,2,TRUE))</f>
        <v>ІІ ур</v>
      </c>
    </row>
    <row r="11" spans="1:17" ht="19.5" thickBot="1" x14ac:dyDescent="0.3">
      <c r="B11" s="16">
        <v>3</v>
      </c>
      <c r="C11" s="45" t="s">
        <v>56</v>
      </c>
      <c r="D11" s="16">
        <v>3</v>
      </c>
      <c r="E11" s="16">
        <v>2</v>
      </c>
      <c r="F11" s="16">
        <v>1</v>
      </c>
      <c r="G11" s="16">
        <v>2</v>
      </c>
      <c r="H11" s="16">
        <v>2</v>
      </c>
      <c r="I11" s="16">
        <v>1</v>
      </c>
      <c r="J11" s="16">
        <v>2</v>
      </c>
      <c r="K11" s="78">
        <f t="shared" si="2"/>
        <v>13</v>
      </c>
      <c r="L11" s="79">
        <f t="shared" si="3"/>
        <v>1.8571428571428572</v>
      </c>
      <c r="M11" s="30" t="str">
        <f t="shared" si="4"/>
        <v>ІІ ур</v>
      </c>
      <c r="N11" s="78">
        <f t="shared" si="5"/>
        <v>13</v>
      </c>
      <c r="O11" s="89">
        <f t="shared" si="6"/>
        <v>1.8571428571428572</v>
      </c>
      <c r="P11" s="30" t="str">
        <f t="shared" si="7"/>
        <v>ІІ ур</v>
      </c>
    </row>
    <row r="12" spans="1:17" ht="19.5" thickBot="1" x14ac:dyDescent="0.3">
      <c r="B12" s="16">
        <v>4</v>
      </c>
      <c r="C12" s="45" t="s">
        <v>57</v>
      </c>
      <c r="D12" s="16">
        <v>2</v>
      </c>
      <c r="E12" s="16">
        <v>2</v>
      </c>
      <c r="F12" s="16">
        <v>3</v>
      </c>
      <c r="G12" s="16">
        <v>2</v>
      </c>
      <c r="H12" s="16">
        <v>2</v>
      </c>
      <c r="I12" s="16">
        <v>3</v>
      </c>
      <c r="J12" s="16">
        <v>2</v>
      </c>
      <c r="K12" s="78">
        <f t="shared" si="2"/>
        <v>16</v>
      </c>
      <c r="L12" s="79">
        <f t="shared" si="3"/>
        <v>2.2857142857142856</v>
      </c>
      <c r="M12" s="30" t="str">
        <f t="shared" si="4"/>
        <v>ІІ ур</v>
      </c>
      <c r="N12" s="78">
        <f t="shared" si="5"/>
        <v>16</v>
      </c>
      <c r="O12" s="89">
        <f t="shared" si="6"/>
        <v>2.2857142857142856</v>
      </c>
      <c r="P12" s="30" t="str">
        <f t="shared" si="7"/>
        <v>ІІ ур</v>
      </c>
    </row>
    <row r="13" spans="1:17" ht="19.5" thickBot="1" x14ac:dyDescent="0.3">
      <c r="B13" s="16">
        <v>5</v>
      </c>
      <c r="C13" s="45" t="s">
        <v>58</v>
      </c>
      <c r="D13" s="16">
        <v>3</v>
      </c>
      <c r="E13" s="16">
        <v>2</v>
      </c>
      <c r="F13" s="16">
        <v>2</v>
      </c>
      <c r="G13" s="16">
        <v>2</v>
      </c>
      <c r="H13" s="16">
        <v>2</v>
      </c>
      <c r="I13" s="16">
        <v>2</v>
      </c>
      <c r="J13" s="16">
        <v>2</v>
      </c>
      <c r="K13" s="78">
        <f t="shared" si="2"/>
        <v>15</v>
      </c>
      <c r="L13" s="79">
        <f t="shared" si="3"/>
        <v>2.1428571428571428</v>
      </c>
      <c r="M13" s="30" t="str">
        <f t="shared" si="4"/>
        <v>ІІ ур</v>
      </c>
      <c r="N13" s="78">
        <f t="shared" si="5"/>
        <v>15</v>
      </c>
      <c r="O13" s="89">
        <f t="shared" si="6"/>
        <v>2.1428571428571428</v>
      </c>
      <c r="P13" s="30" t="str">
        <f t="shared" si="7"/>
        <v>ІІ ур</v>
      </c>
    </row>
    <row r="14" spans="1:17" ht="19.5" thickBot="1" x14ac:dyDescent="0.3">
      <c r="B14" s="16">
        <v>6</v>
      </c>
      <c r="C14" s="45" t="s">
        <v>59</v>
      </c>
      <c r="D14" s="16">
        <v>2</v>
      </c>
      <c r="E14" s="16">
        <v>2</v>
      </c>
      <c r="F14" s="16">
        <v>2</v>
      </c>
      <c r="G14" s="16">
        <v>2</v>
      </c>
      <c r="H14" s="16">
        <v>2</v>
      </c>
      <c r="I14" s="16">
        <v>2</v>
      </c>
      <c r="J14" s="16">
        <v>2</v>
      </c>
      <c r="K14" s="78">
        <f t="shared" si="2"/>
        <v>14</v>
      </c>
      <c r="L14" s="79">
        <f t="shared" si="3"/>
        <v>2</v>
      </c>
      <c r="M14" s="30" t="str">
        <f t="shared" si="4"/>
        <v>ІІ ур</v>
      </c>
      <c r="N14" s="78">
        <f t="shared" si="5"/>
        <v>14</v>
      </c>
      <c r="O14" s="89">
        <f t="shared" si="6"/>
        <v>2</v>
      </c>
      <c r="P14" s="30" t="str">
        <f t="shared" si="7"/>
        <v>ІІ ур</v>
      </c>
    </row>
    <row r="15" spans="1:17" ht="19.5" thickBot="1" x14ac:dyDescent="0.3">
      <c r="B15" s="16">
        <v>7</v>
      </c>
      <c r="C15" s="45" t="s">
        <v>60</v>
      </c>
      <c r="D15" s="16">
        <v>2</v>
      </c>
      <c r="E15" s="16">
        <v>2</v>
      </c>
      <c r="F15" s="16">
        <v>2</v>
      </c>
      <c r="G15" s="16">
        <v>2</v>
      </c>
      <c r="H15" s="16">
        <v>2</v>
      </c>
      <c r="I15" s="16">
        <v>2</v>
      </c>
      <c r="J15" s="16">
        <v>2</v>
      </c>
      <c r="K15" s="78">
        <f t="shared" si="2"/>
        <v>14</v>
      </c>
      <c r="L15" s="79">
        <f t="shared" si="3"/>
        <v>2</v>
      </c>
      <c r="M15" s="30" t="str">
        <f t="shared" si="4"/>
        <v>ІІ ур</v>
      </c>
      <c r="N15" s="78">
        <f t="shared" si="5"/>
        <v>14</v>
      </c>
      <c r="O15" s="89">
        <f t="shared" si="6"/>
        <v>2</v>
      </c>
      <c r="P15" s="30" t="str">
        <f t="shared" si="7"/>
        <v>ІІ ур</v>
      </c>
    </row>
    <row r="16" spans="1:17" ht="19.5" thickBot="1" x14ac:dyDescent="0.3">
      <c r="B16" s="16">
        <v>8</v>
      </c>
      <c r="C16" s="45" t="s">
        <v>61</v>
      </c>
      <c r="D16" s="16">
        <v>2</v>
      </c>
      <c r="E16" s="16">
        <v>2</v>
      </c>
      <c r="F16" s="16">
        <v>2</v>
      </c>
      <c r="G16" s="16">
        <v>2</v>
      </c>
      <c r="H16" s="16">
        <v>2</v>
      </c>
      <c r="I16" s="16">
        <v>2</v>
      </c>
      <c r="J16" s="16">
        <v>2</v>
      </c>
      <c r="K16" s="78">
        <f t="shared" si="2"/>
        <v>14</v>
      </c>
      <c r="L16" s="79">
        <f t="shared" si="3"/>
        <v>2</v>
      </c>
      <c r="M16" s="30" t="str">
        <f t="shared" si="4"/>
        <v>ІІ ур</v>
      </c>
      <c r="N16" s="78">
        <f t="shared" si="5"/>
        <v>14</v>
      </c>
      <c r="O16" s="89">
        <f t="shared" si="6"/>
        <v>2</v>
      </c>
      <c r="P16" s="30" t="str">
        <f t="shared" si="7"/>
        <v>ІІ ур</v>
      </c>
    </row>
    <row r="17" spans="2:16" ht="19.5" thickBot="1" x14ac:dyDescent="0.3">
      <c r="B17" s="16">
        <v>9</v>
      </c>
      <c r="C17" s="45" t="s">
        <v>62</v>
      </c>
      <c r="D17" s="16">
        <v>3</v>
      </c>
      <c r="E17" s="16">
        <v>2</v>
      </c>
      <c r="F17" s="16">
        <v>2</v>
      </c>
      <c r="G17" s="16">
        <v>2</v>
      </c>
      <c r="H17" s="16">
        <v>2</v>
      </c>
      <c r="I17" s="16">
        <v>2</v>
      </c>
      <c r="J17" s="16">
        <v>2</v>
      </c>
      <c r="K17" s="78">
        <f t="shared" si="2"/>
        <v>15</v>
      </c>
      <c r="L17" s="79">
        <f t="shared" si="3"/>
        <v>2.1428571428571428</v>
      </c>
      <c r="M17" s="30" t="str">
        <f t="shared" si="4"/>
        <v>ІІ ур</v>
      </c>
      <c r="N17" s="78">
        <f t="shared" si="5"/>
        <v>15</v>
      </c>
      <c r="O17" s="89">
        <f t="shared" si="6"/>
        <v>2.1428571428571428</v>
      </c>
      <c r="P17" s="30" t="str">
        <f t="shared" si="7"/>
        <v>ІІ ур</v>
      </c>
    </row>
    <row r="18" spans="2:16" ht="19.5" thickBot="1" x14ac:dyDescent="0.3">
      <c r="B18" s="16">
        <v>10</v>
      </c>
      <c r="C18" s="45" t="s">
        <v>63</v>
      </c>
      <c r="D18" s="16">
        <v>2</v>
      </c>
      <c r="E18" s="16">
        <v>2</v>
      </c>
      <c r="F18" s="16">
        <v>2</v>
      </c>
      <c r="G18" s="16">
        <v>2</v>
      </c>
      <c r="H18" s="16">
        <v>2</v>
      </c>
      <c r="I18" s="16">
        <v>2</v>
      </c>
      <c r="J18" s="16">
        <v>2</v>
      </c>
      <c r="K18" s="78">
        <f t="shared" si="2"/>
        <v>14</v>
      </c>
      <c r="L18" s="79">
        <f t="shared" si="3"/>
        <v>2</v>
      </c>
      <c r="M18" s="30" t="str">
        <f t="shared" si="4"/>
        <v>ІІ ур</v>
      </c>
      <c r="N18" s="78">
        <f t="shared" si="5"/>
        <v>14</v>
      </c>
      <c r="O18" s="89">
        <f t="shared" si="6"/>
        <v>2</v>
      </c>
      <c r="P18" s="30" t="str">
        <f t="shared" si="7"/>
        <v>ІІ ур</v>
      </c>
    </row>
    <row r="19" spans="2:16" ht="19.5" thickBot="1" x14ac:dyDescent="0.3">
      <c r="B19" s="16">
        <v>11</v>
      </c>
      <c r="C19" s="45" t="s">
        <v>64</v>
      </c>
      <c r="D19" s="16">
        <v>2</v>
      </c>
      <c r="E19" s="16">
        <v>2</v>
      </c>
      <c r="F19" s="16">
        <v>1</v>
      </c>
      <c r="G19" s="16">
        <v>2</v>
      </c>
      <c r="H19" s="16">
        <v>2</v>
      </c>
      <c r="I19" s="16">
        <v>1</v>
      </c>
      <c r="J19" s="16">
        <v>2</v>
      </c>
      <c r="K19" s="78">
        <f t="shared" si="2"/>
        <v>12</v>
      </c>
      <c r="L19" s="79">
        <f t="shared" si="3"/>
        <v>1.7142857142857142</v>
      </c>
      <c r="M19" s="30" t="str">
        <f t="shared" si="4"/>
        <v>ІІ ур</v>
      </c>
      <c r="N19" s="78">
        <f t="shared" si="5"/>
        <v>12</v>
      </c>
      <c r="O19" s="89">
        <f t="shared" si="6"/>
        <v>1.7142857142857142</v>
      </c>
      <c r="P19" s="30" t="str">
        <f t="shared" si="7"/>
        <v>ІІ ур</v>
      </c>
    </row>
    <row r="20" spans="2:16" ht="19.5" thickBot="1" x14ac:dyDescent="0.3">
      <c r="B20" s="16">
        <v>12</v>
      </c>
      <c r="C20" s="45" t="s">
        <v>65</v>
      </c>
      <c r="D20" s="16">
        <v>2</v>
      </c>
      <c r="E20" s="16">
        <v>2</v>
      </c>
      <c r="F20" s="16">
        <v>2</v>
      </c>
      <c r="G20" s="16">
        <v>2</v>
      </c>
      <c r="H20" s="16">
        <v>1</v>
      </c>
      <c r="I20" s="16">
        <v>2</v>
      </c>
      <c r="J20" s="16">
        <v>2</v>
      </c>
      <c r="K20" s="78">
        <f t="shared" si="2"/>
        <v>13</v>
      </c>
      <c r="L20" s="79">
        <f t="shared" si="3"/>
        <v>1.8571428571428572</v>
      </c>
      <c r="M20" s="30" t="str">
        <f t="shared" si="4"/>
        <v>ІІ ур</v>
      </c>
      <c r="N20" s="78">
        <f t="shared" si="5"/>
        <v>13</v>
      </c>
      <c r="O20" s="89">
        <f t="shared" si="6"/>
        <v>1.8571428571428572</v>
      </c>
      <c r="P20" s="30" t="str">
        <f t="shared" si="7"/>
        <v>ІІ ур</v>
      </c>
    </row>
    <row r="21" spans="2:16" ht="19.5" thickBot="1" x14ac:dyDescent="0.3">
      <c r="B21" s="16">
        <v>13</v>
      </c>
      <c r="C21" s="45" t="s">
        <v>66</v>
      </c>
      <c r="D21" s="16">
        <v>3</v>
      </c>
      <c r="E21" s="16">
        <v>2</v>
      </c>
      <c r="F21" s="16">
        <v>3</v>
      </c>
      <c r="G21" s="16">
        <v>3</v>
      </c>
      <c r="H21" s="16">
        <v>2</v>
      </c>
      <c r="I21" s="16">
        <v>3</v>
      </c>
      <c r="J21" s="16">
        <v>3</v>
      </c>
      <c r="K21" s="78">
        <f t="shared" si="2"/>
        <v>19</v>
      </c>
      <c r="L21" s="79">
        <f t="shared" si="3"/>
        <v>2.7142857142857144</v>
      </c>
      <c r="M21" s="30" t="str">
        <f t="shared" si="4"/>
        <v>ІІІ ур</v>
      </c>
      <c r="N21" s="78">
        <f t="shared" si="5"/>
        <v>19</v>
      </c>
      <c r="O21" s="89">
        <f t="shared" si="6"/>
        <v>2.7142857142857144</v>
      </c>
      <c r="P21" s="30" t="str">
        <f t="shared" si="7"/>
        <v>ІІІ ур</v>
      </c>
    </row>
    <row r="22" spans="2:16" ht="19.5" thickBot="1" x14ac:dyDescent="0.3">
      <c r="B22" s="16">
        <v>14</v>
      </c>
      <c r="C22" s="45" t="s">
        <v>67</v>
      </c>
      <c r="D22" s="16">
        <v>3</v>
      </c>
      <c r="E22" s="16">
        <v>2</v>
      </c>
      <c r="F22" s="16">
        <v>1</v>
      </c>
      <c r="G22" s="16">
        <v>2</v>
      </c>
      <c r="H22" s="16">
        <v>2</v>
      </c>
      <c r="I22" s="16">
        <v>1</v>
      </c>
      <c r="J22" s="16">
        <v>2</v>
      </c>
      <c r="K22" s="78">
        <f t="shared" si="2"/>
        <v>13</v>
      </c>
      <c r="L22" s="79">
        <f t="shared" si="3"/>
        <v>1.8571428571428572</v>
      </c>
      <c r="M22" s="30" t="str">
        <f t="shared" si="4"/>
        <v>ІІ ур</v>
      </c>
      <c r="N22" s="78">
        <f t="shared" si="5"/>
        <v>13</v>
      </c>
      <c r="O22" s="89">
        <f t="shared" si="6"/>
        <v>1.8571428571428572</v>
      </c>
      <c r="P22" s="30" t="str">
        <f t="shared" si="7"/>
        <v>ІІ ур</v>
      </c>
    </row>
    <row r="23" spans="2:16" ht="19.5" thickBot="1" x14ac:dyDescent="0.3">
      <c r="B23" s="16">
        <v>15</v>
      </c>
      <c r="C23" s="45" t="s">
        <v>68</v>
      </c>
      <c r="D23" s="16">
        <v>2</v>
      </c>
      <c r="E23" s="16">
        <v>2</v>
      </c>
      <c r="F23" s="16">
        <v>3</v>
      </c>
      <c r="G23" s="16">
        <v>3</v>
      </c>
      <c r="H23" s="16">
        <v>2</v>
      </c>
      <c r="I23" s="16">
        <v>3</v>
      </c>
      <c r="J23" s="16">
        <v>3</v>
      </c>
      <c r="K23" s="78">
        <f t="shared" si="2"/>
        <v>18</v>
      </c>
      <c r="L23" s="79">
        <f t="shared" si="3"/>
        <v>2.5714285714285716</v>
      </c>
      <c r="M23" s="30" t="str">
        <f t="shared" si="4"/>
        <v>ІІ ур</v>
      </c>
      <c r="N23" s="78">
        <f t="shared" si="5"/>
        <v>18</v>
      </c>
      <c r="O23" s="89">
        <f t="shared" si="6"/>
        <v>2.5714285714285716</v>
      </c>
      <c r="P23" s="30" t="str">
        <f t="shared" si="7"/>
        <v>ІІ ур</v>
      </c>
    </row>
    <row r="24" spans="2:16" ht="19.5" thickBot="1" x14ac:dyDescent="0.3">
      <c r="B24" s="16">
        <v>16</v>
      </c>
      <c r="C24" s="45" t="s">
        <v>69</v>
      </c>
      <c r="D24" s="16">
        <v>3</v>
      </c>
      <c r="E24" s="16">
        <v>2</v>
      </c>
      <c r="F24" s="16">
        <v>2</v>
      </c>
      <c r="G24" s="16">
        <v>3</v>
      </c>
      <c r="H24" s="16">
        <v>2</v>
      </c>
      <c r="I24" s="16">
        <v>2</v>
      </c>
      <c r="J24" s="16">
        <v>3</v>
      </c>
      <c r="K24" s="78">
        <f t="shared" si="2"/>
        <v>17</v>
      </c>
      <c r="L24" s="79">
        <f t="shared" si="3"/>
        <v>2.4285714285714284</v>
      </c>
      <c r="M24" s="30" t="str">
        <f t="shared" si="4"/>
        <v>ІІ ур</v>
      </c>
      <c r="N24" s="78">
        <f t="shared" si="5"/>
        <v>17</v>
      </c>
      <c r="O24" s="89">
        <f t="shared" si="6"/>
        <v>2.4285714285714284</v>
      </c>
      <c r="P24" s="30" t="str">
        <f t="shared" si="7"/>
        <v>ІІ ур</v>
      </c>
    </row>
    <row r="25" spans="2:16" ht="19.5" thickBot="1" x14ac:dyDescent="0.3">
      <c r="B25" s="16">
        <v>17</v>
      </c>
      <c r="C25" s="45" t="s">
        <v>70</v>
      </c>
      <c r="D25" s="16">
        <v>3</v>
      </c>
      <c r="E25" s="16">
        <v>2</v>
      </c>
      <c r="F25" s="16">
        <v>3</v>
      </c>
      <c r="G25" s="16">
        <v>3</v>
      </c>
      <c r="H25" s="16">
        <v>2</v>
      </c>
      <c r="I25" s="16">
        <v>3</v>
      </c>
      <c r="J25" s="16">
        <v>3</v>
      </c>
      <c r="K25" s="78">
        <f t="shared" si="2"/>
        <v>19</v>
      </c>
      <c r="L25" s="79">
        <f t="shared" si="3"/>
        <v>2.7142857142857144</v>
      </c>
      <c r="M25" s="30" t="str">
        <f t="shared" si="4"/>
        <v>ІІІ ур</v>
      </c>
      <c r="N25" s="78">
        <f t="shared" si="5"/>
        <v>19</v>
      </c>
      <c r="O25" s="89">
        <f t="shared" si="6"/>
        <v>2.7142857142857144</v>
      </c>
      <c r="P25" s="30" t="str">
        <f t="shared" si="7"/>
        <v>ІІІ ур</v>
      </c>
    </row>
    <row r="26" spans="2:16" ht="19.5" thickBot="1" x14ac:dyDescent="0.3">
      <c r="B26" s="16">
        <v>18</v>
      </c>
      <c r="C26" s="45" t="s">
        <v>71</v>
      </c>
      <c r="D26" s="16">
        <v>2</v>
      </c>
      <c r="E26" s="16">
        <v>2</v>
      </c>
      <c r="F26" s="16">
        <v>2</v>
      </c>
      <c r="G26" s="16">
        <v>2</v>
      </c>
      <c r="H26" s="16">
        <v>2</v>
      </c>
      <c r="I26" s="16">
        <v>2</v>
      </c>
      <c r="J26" s="16">
        <v>2</v>
      </c>
      <c r="K26" s="78">
        <f t="shared" si="2"/>
        <v>14</v>
      </c>
      <c r="L26" s="79">
        <f t="shared" si="3"/>
        <v>2</v>
      </c>
      <c r="M26" s="30" t="str">
        <f t="shared" si="4"/>
        <v>ІІ ур</v>
      </c>
      <c r="N26" s="78">
        <f t="shared" si="5"/>
        <v>14</v>
      </c>
      <c r="O26" s="89">
        <f t="shared" si="6"/>
        <v>2</v>
      </c>
      <c r="P26" s="30" t="str">
        <f t="shared" si="7"/>
        <v>ІІ ур</v>
      </c>
    </row>
    <row r="27" spans="2:16" ht="19.5" thickBot="1" x14ac:dyDescent="0.3">
      <c r="B27" s="16">
        <v>19</v>
      </c>
      <c r="C27" s="45" t="s">
        <v>72</v>
      </c>
      <c r="D27" s="16">
        <v>3</v>
      </c>
      <c r="E27" s="16">
        <v>2</v>
      </c>
      <c r="F27" s="16">
        <v>2</v>
      </c>
      <c r="G27" s="16">
        <v>2</v>
      </c>
      <c r="H27" s="16">
        <v>2</v>
      </c>
      <c r="I27" s="16">
        <v>2</v>
      </c>
      <c r="J27" s="16">
        <v>2</v>
      </c>
      <c r="K27" s="78">
        <f t="shared" si="2"/>
        <v>15</v>
      </c>
      <c r="L27" s="79">
        <f t="shared" si="3"/>
        <v>2.1428571428571428</v>
      </c>
      <c r="M27" s="30" t="str">
        <f t="shared" si="4"/>
        <v>ІІ ур</v>
      </c>
      <c r="N27" s="78">
        <f t="shared" si="5"/>
        <v>15</v>
      </c>
      <c r="O27" s="89">
        <f t="shared" si="6"/>
        <v>2.1428571428571428</v>
      </c>
      <c r="P27" s="30" t="str">
        <f t="shared" si="7"/>
        <v>ІІ ур</v>
      </c>
    </row>
    <row r="28" spans="2:16" ht="19.5" thickBot="1" x14ac:dyDescent="0.3">
      <c r="B28" s="16">
        <v>20</v>
      </c>
      <c r="C28" s="45" t="s">
        <v>73</v>
      </c>
      <c r="D28" s="16">
        <v>2</v>
      </c>
      <c r="E28" s="16">
        <v>1</v>
      </c>
      <c r="F28" s="16">
        <v>2</v>
      </c>
      <c r="G28" s="16">
        <v>3</v>
      </c>
      <c r="H28" s="16">
        <v>1</v>
      </c>
      <c r="I28" s="16">
        <v>2</v>
      </c>
      <c r="J28" s="16">
        <v>3</v>
      </c>
      <c r="K28" s="78">
        <f t="shared" si="2"/>
        <v>14</v>
      </c>
      <c r="L28" s="79">
        <f t="shared" si="3"/>
        <v>2</v>
      </c>
      <c r="M28" s="30" t="str">
        <f t="shared" si="4"/>
        <v>ІІ ур</v>
      </c>
      <c r="N28" s="78">
        <f t="shared" si="5"/>
        <v>14</v>
      </c>
      <c r="O28" s="89">
        <f t="shared" si="6"/>
        <v>2</v>
      </c>
      <c r="P28" s="30" t="str">
        <f t="shared" si="7"/>
        <v>ІІ ур</v>
      </c>
    </row>
    <row r="29" spans="2:16" ht="19.5" thickBot="1" x14ac:dyDescent="0.3">
      <c r="B29" s="16">
        <v>21</v>
      </c>
      <c r="C29" s="45" t="s">
        <v>74</v>
      </c>
      <c r="D29" s="16">
        <v>2</v>
      </c>
      <c r="E29" s="16">
        <v>2</v>
      </c>
      <c r="F29" s="16">
        <v>3</v>
      </c>
      <c r="G29" s="16">
        <v>2</v>
      </c>
      <c r="H29" s="16">
        <v>2</v>
      </c>
      <c r="I29" s="16">
        <v>3</v>
      </c>
      <c r="J29" s="16">
        <v>2</v>
      </c>
      <c r="K29" s="78">
        <f t="shared" si="2"/>
        <v>16</v>
      </c>
      <c r="L29" s="79">
        <f t="shared" si="3"/>
        <v>2.2857142857142856</v>
      </c>
      <c r="M29" s="30" t="str">
        <f t="shared" si="4"/>
        <v>ІІ ур</v>
      </c>
      <c r="N29" s="78">
        <f t="shared" si="5"/>
        <v>16</v>
      </c>
      <c r="O29" s="89">
        <f t="shared" si="6"/>
        <v>2.2857142857142856</v>
      </c>
      <c r="P29" s="30" t="str">
        <f t="shared" si="7"/>
        <v>ІІ ур</v>
      </c>
    </row>
    <row r="30" spans="2:16" ht="19.5" thickBot="1" x14ac:dyDescent="0.3">
      <c r="B30" s="16">
        <v>22</v>
      </c>
      <c r="C30" s="45" t="s">
        <v>75</v>
      </c>
      <c r="D30" s="16">
        <v>2</v>
      </c>
      <c r="E30" s="16">
        <v>2</v>
      </c>
      <c r="F30" s="16">
        <v>2</v>
      </c>
      <c r="G30" s="16">
        <v>2</v>
      </c>
      <c r="H30" s="16">
        <v>2</v>
      </c>
      <c r="I30" s="16">
        <v>2</v>
      </c>
      <c r="J30" s="16">
        <v>2</v>
      </c>
      <c r="K30" s="78">
        <f t="shared" si="2"/>
        <v>14</v>
      </c>
      <c r="L30" s="79">
        <f t="shared" si="3"/>
        <v>2</v>
      </c>
      <c r="M30" s="30" t="str">
        <f t="shared" si="4"/>
        <v>ІІ ур</v>
      </c>
      <c r="N30" s="78">
        <f t="shared" si="5"/>
        <v>14</v>
      </c>
      <c r="O30" s="89">
        <f t="shared" si="6"/>
        <v>2</v>
      </c>
      <c r="P30" s="30" t="str">
        <f t="shared" si="7"/>
        <v>ІІ ур</v>
      </c>
    </row>
    <row r="31" spans="2:16" ht="19.5" thickBot="1" x14ac:dyDescent="0.3">
      <c r="B31" s="16">
        <v>23</v>
      </c>
      <c r="C31" s="45" t="s">
        <v>76</v>
      </c>
      <c r="D31" s="16">
        <v>2</v>
      </c>
      <c r="E31" s="16">
        <v>1</v>
      </c>
      <c r="F31" s="16">
        <v>2</v>
      </c>
      <c r="G31" s="16">
        <v>2</v>
      </c>
      <c r="H31" s="16">
        <v>1</v>
      </c>
      <c r="I31" s="16">
        <v>2</v>
      </c>
      <c r="J31" s="16">
        <v>2</v>
      </c>
      <c r="K31" s="78">
        <f t="shared" si="2"/>
        <v>12</v>
      </c>
      <c r="L31" s="79">
        <f t="shared" si="3"/>
        <v>1.7142857142857142</v>
      </c>
      <c r="M31" s="30" t="str">
        <f t="shared" si="4"/>
        <v>ІІ ур</v>
      </c>
      <c r="N31" s="78">
        <f t="shared" si="5"/>
        <v>12</v>
      </c>
      <c r="O31" s="89">
        <f t="shared" si="6"/>
        <v>1.7142857142857142</v>
      </c>
      <c r="P31" s="30" t="str">
        <f t="shared" si="7"/>
        <v>ІІ ур</v>
      </c>
    </row>
    <row r="32" spans="2:16" ht="19.5" thickBot="1" x14ac:dyDescent="0.3">
      <c r="B32" s="16">
        <v>24</v>
      </c>
      <c r="C32" s="45" t="s">
        <v>77</v>
      </c>
      <c r="D32" s="16">
        <v>2</v>
      </c>
      <c r="E32" s="16">
        <v>1</v>
      </c>
      <c r="F32" s="16">
        <v>2</v>
      </c>
      <c r="G32" s="16">
        <v>2</v>
      </c>
      <c r="H32" s="16">
        <v>1</v>
      </c>
      <c r="I32" s="16">
        <v>2</v>
      </c>
      <c r="J32" s="16">
        <v>2</v>
      </c>
      <c r="K32" s="78">
        <f t="shared" si="2"/>
        <v>12</v>
      </c>
      <c r="L32" s="79">
        <f t="shared" si="3"/>
        <v>1.7142857142857142</v>
      </c>
      <c r="M32" s="30" t="str">
        <f t="shared" si="4"/>
        <v>ІІ ур</v>
      </c>
      <c r="N32" s="78">
        <f t="shared" si="5"/>
        <v>12</v>
      </c>
      <c r="O32" s="89">
        <f t="shared" si="6"/>
        <v>1.7142857142857142</v>
      </c>
      <c r="P32" s="30" t="str">
        <f t="shared" si="7"/>
        <v>ІІ ур</v>
      </c>
    </row>
    <row r="33" spans="2:16" ht="19.5" thickBot="1" x14ac:dyDescent="0.3">
      <c r="B33" s="16">
        <v>25</v>
      </c>
      <c r="C33" s="45" t="s">
        <v>78</v>
      </c>
      <c r="D33" s="16">
        <v>2</v>
      </c>
      <c r="E33" s="16">
        <v>2</v>
      </c>
      <c r="F33" s="16">
        <v>2</v>
      </c>
      <c r="G33" s="16">
        <v>2</v>
      </c>
      <c r="H33" s="16">
        <v>2</v>
      </c>
      <c r="I33" s="16">
        <v>2</v>
      </c>
      <c r="J33" s="16">
        <v>2</v>
      </c>
      <c r="K33" s="78">
        <f t="shared" si="2"/>
        <v>14</v>
      </c>
      <c r="L33" s="79">
        <f t="shared" si="3"/>
        <v>2</v>
      </c>
      <c r="M33" s="30" t="str">
        <f t="shared" si="4"/>
        <v>ІІ ур</v>
      </c>
      <c r="N33" s="78">
        <f t="shared" si="5"/>
        <v>14</v>
      </c>
      <c r="O33" s="89">
        <f t="shared" si="6"/>
        <v>2</v>
      </c>
      <c r="P33" s="30" t="str">
        <f t="shared" si="7"/>
        <v>ІІ ур</v>
      </c>
    </row>
    <row r="34" spans="2:16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78">
        <f t="shared" si="2"/>
        <v>0</v>
      </c>
      <c r="L34" s="79">
        <f t="shared" si="3"/>
        <v>0</v>
      </c>
      <c r="M34" s="30" t="e">
        <f t="shared" si="4"/>
        <v>#N/A</v>
      </c>
      <c r="N34" s="78">
        <f t="shared" si="5"/>
        <v>0</v>
      </c>
      <c r="O34" s="89">
        <f t="shared" si="6"/>
        <v>0</v>
      </c>
      <c r="P34" s="30" t="e">
        <f t="shared" si="7"/>
        <v>#N/A</v>
      </c>
    </row>
    <row r="35" spans="2:16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78">
        <f t="shared" si="2"/>
        <v>0</v>
      </c>
      <c r="L35" s="79">
        <f t="shared" si="3"/>
        <v>0</v>
      </c>
      <c r="M35" s="30" t="e">
        <f t="shared" si="4"/>
        <v>#N/A</v>
      </c>
      <c r="N35" s="78">
        <f t="shared" si="5"/>
        <v>0</v>
      </c>
      <c r="O35" s="89">
        <f t="shared" si="6"/>
        <v>0</v>
      </c>
      <c r="P35" s="30" t="e">
        <f t="shared" si="7"/>
        <v>#N/A</v>
      </c>
    </row>
    <row r="36" spans="2:16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78">
        <f t="shared" si="2"/>
        <v>0</v>
      </c>
      <c r="L36" s="79">
        <f t="shared" si="3"/>
        <v>0</v>
      </c>
      <c r="M36" s="30" t="e">
        <f t="shared" si="4"/>
        <v>#N/A</v>
      </c>
      <c r="N36" s="78">
        <f t="shared" si="5"/>
        <v>0</v>
      </c>
      <c r="O36" s="89">
        <f t="shared" si="6"/>
        <v>0</v>
      </c>
      <c r="P36" s="30" t="e">
        <f t="shared" si="7"/>
        <v>#N/A</v>
      </c>
    </row>
    <row r="37" spans="2:16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78">
        <f t="shared" si="2"/>
        <v>0</v>
      </c>
      <c r="L37" s="79">
        <f t="shared" si="3"/>
        <v>0</v>
      </c>
      <c r="M37" s="30" t="e">
        <f t="shared" si="4"/>
        <v>#N/A</v>
      </c>
      <c r="N37" s="78">
        <f t="shared" si="5"/>
        <v>0</v>
      </c>
      <c r="O37" s="89">
        <f t="shared" si="6"/>
        <v>0</v>
      </c>
      <c r="P37" s="30" t="e">
        <f t="shared" si="7"/>
        <v>#N/A</v>
      </c>
    </row>
    <row r="38" spans="2:16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78">
        <f t="shared" si="2"/>
        <v>0</v>
      </c>
      <c r="L38" s="79">
        <f t="shared" si="3"/>
        <v>0</v>
      </c>
      <c r="M38" s="30" t="e">
        <f t="shared" si="4"/>
        <v>#N/A</v>
      </c>
      <c r="N38" s="78">
        <f t="shared" si="5"/>
        <v>0</v>
      </c>
      <c r="O38" s="89">
        <f t="shared" si="6"/>
        <v>0</v>
      </c>
      <c r="P38" s="30" t="e">
        <f t="shared" si="7"/>
        <v>#N/A</v>
      </c>
    </row>
    <row r="39" spans="2:16" x14ac:dyDescent="0.25">
      <c r="B39" s="117"/>
      <c r="C39" s="117"/>
      <c r="D39" s="114"/>
      <c r="E39" s="115"/>
      <c r="F39" s="115"/>
      <c r="G39" s="115"/>
      <c r="H39" s="115"/>
      <c r="I39" s="115"/>
      <c r="J39" s="115"/>
      <c r="K39" s="46"/>
      <c r="L39" s="16" t="s">
        <v>14</v>
      </c>
      <c r="M39" s="28" t="s">
        <v>9</v>
      </c>
      <c r="N39" s="17"/>
      <c r="O39" s="17"/>
      <c r="P39" s="17"/>
    </row>
    <row r="40" spans="2:16" x14ac:dyDescent="0.25">
      <c r="B40" s="118"/>
      <c r="C40" s="118"/>
      <c r="D40" s="114" t="s">
        <v>208</v>
      </c>
      <c r="E40" s="115"/>
      <c r="F40" s="115"/>
      <c r="G40" s="115"/>
      <c r="H40" s="115"/>
      <c r="I40" s="115"/>
      <c r="J40" s="115"/>
      <c r="K40" s="46"/>
      <c r="L40" s="47">
        <f>COUNTA(C9:C38)</f>
        <v>25</v>
      </c>
      <c r="M40" s="47">
        <v>100</v>
      </c>
      <c r="N40" s="17"/>
      <c r="O40" s="17"/>
      <c r="P40" s="17"/>
    </row>
    <row r="41" spans="2:16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5"/>
      <c r="K41" s="46"/>
      <c r="L41" s="20">
        <f>COUNTIF(M9:M38,"І ур")</f>
        <v>0</v>
      </c>
      <c r="M41" s="18">
        <f>(L41/L40)*100</f>
        <v>0</v>
      </c>
      <c r="N41" s="17"/>
      <c r="O41" s="17"/>
      <c r="P41" s="17"/>
    </row>
    <row r="42" spans="2:16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5"/>
      <c r="K42" s="46"/>
      <c r="L42" s="20">
        <f>COUNTIF(M9:M38,"ІІ ур")</f>
        <v>23</v>
      </c>
      <c r="M42" s="18">
        <f>(L42/L40)*100</f>
        <v>92</v>
      </c>
      <c r="N42" s="17"/>
      <c r="O42" s="17"/>
      <c r="P42" s="17"/>
    </row>
    <row r="43" spans="2:16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5"/>
      <c r="K43" s="46"/>
      <c r="L43" s="20">
        <f>COUNTIF(M9:M38,"ІІІ ур")</f>
        <v>2</v>
      </c>
      <c r="M43" s="18">
        <f>(L43/L40)*100</f>
        <v>8</v>
      </c>
      <c r="N43" s="17"/>
      <c r="O43" s="17"/>
      <c r="P43" s="17"/>
    </row>
    <row r="44" spans="2:16" x14ac:dyDescent="0.25">
      <c r="B44" s="118"/>
      <c r="C44" s="118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6"/>
      <c r="O44" s="16" t="s">
        <v>14</v>
      </c>
      <c r="P44" s="28" t="s">
        <v>9</v>
      </c>
    </row>
    <row r="45" spans="2:16" x14ac:dyDescent="0.25">
      <c r="B45" s="118"/>
      <c r="C45" s="118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3"/>
      <c r="O45" s="47">
        <f>COUNTA(C9:C38)</f>
        <v>25</v>
      </c>
      <c r="P45" s="47">
        <v>100</v>
      </c>
    </row>
    <row r="46" spans="2:16" x14ac:dyDescent="0.25">
      <c r="B46" s="118"/>
      <c r="C46" s="118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20">
        <f>COUNTIF(P9:P38,"І ур")</f>
        <v>0</v>
      </c>
      <c r="P46" s="18">
        <f>(O46/O45)*100</f>
        <v>0</v>
      </c>
    </row>
    <row r="47" spans="2:16" x14ac:dyDescent="0.25">
      <c r="B47" s="118"/>
      <c r="C47" s="118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20">
        <f>COUNTIF(P9:P38,"ІІ ур")</f>
        <v>23</v>
      </c>
      <c r="P47" s="18">
        <f>(O47/O45)*100</f>
        <v>92</v>
      </c>
    </row>
    <row r="48" spans="2:16" x14ac:dyDescent="0.25">
      <c r="B48" s="119"/>
      <c r="C48" s="119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20">
        <f>COUNTIF(P9:P38,"ІІІ ур")</f>
        <v>2</v>
      </c>
      <c r="P48" s="18">
        <f>(O48/O45)*100</f>
        <v>8</v>
      </c>
    </row>
    <row r="105" spans="10:11" x14ac:dyDescent="0.25">
      <c r="J105" s="21">
        <v>1</v>
      </c>
      <c r="K105" s="21" t="s">
        <v>16</v>
      </c>
    </row>
    <row r="106" spans="10:11" x14ac:dyDescent="0.25">
      <c r="J106" s="21">
        <v>1.6</v>
      </c>
      <c r="K106" s="21" t="s">
        <v>17</v>
      </c>
    </row>
    <row r="107" spans="10:11" x14ac:dyDescent="0.25">
      <c r="J107" s="21">
        <v>2.6</v>
      </c>
      <c r="K107" s="21" t="s">
        <v>18</v>
      </c>
    </row>
  </sheetData>
  <mergeCells count="25">
    <mergeCell ref="L7:L8"/>
    <mergeCell ref="D45:N45"/>
    <mergeCell ref="D7:J7"/>
    <mergeCell ref="A2:Q2"/>
    <mergeCell ref="A3:Q3"/>
    <mergeCell ref="A4:Q4"/>
    <mergeCell ref="B6:P6"/>
    <mergeCell ref="B7:B8"/>
    <mergeCell ref="C7:C8"/>
    <mergeCell ref="N7:N8"/>
    <mergeCell ref="O7:O8"/>
    <mergeCell ref="P7:P8"/>
    <mergeCell ref="M7:M8"/>
    <mergeCell ref="K7:K8"/>
    <mergeCell ref="D48:N48"/>
    <mergeCell ref="B39:B48"/>
    <mergeCell ref="C39:C48"/>
    <mergeCell ref="D39:J39"/>
    <mergeCell ref="D40:J40"/>
    <mergeCell ref="D41:J41"/>
    <mergeCell ref="D42:J42"/>
    <mergeCell ref="D43:J43"/>
    <mergeCell ref="D44:N44"/>
    <mergeCell ref="D46:N46"/>
    <mergeCell ref="D47:N4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8A58-3D5A-48BE-8E2F-FED00C537DD0}">
  <dimension ref="A1:AA102"/>
  <sheetViews>
    <sheetView topLeftCell="B1" zoomScale="78" zoomScaleNormal="78" workbookViewId="0">
      <selection activeCell="A3" sqref="A3:AA3"/>
    </sheetView>
  </sheetViews>
  <sheetFormatPr defaultRowHeight="15" x14ac:dyDescent="0.25"/>
  <cols>
    <col min="1" max="1" width="9.140625" hidden="1" customWidth="1"/>
    <col min="2" max="2" width="4.85546875" customWidth="1"/>
    <col min="3" max="3" width="21.140625" customWidth="1"/>
    <col min="4" max="4" width="5.5703125" customWidth="1"/>
    <col min="5" max="5" width="3.5703125" customWidth="1"/>
    <col min="6" max="6" width="5" customWidth="1"/>
    <col min="7" max="7" width="5.5703125" customWidth="1"/>
    <col min="8" max="8" width="4.85546875" customWidth="1"/>
    <col min="9" max="9" width="5.7109375" customWidth="1"/>
    <col min="10" max="10" width="4.28515625" customWidth="1"/>
    <col min="11" max="11" width="4.42578125" customWidth="1"/>
    <col min="12" max="12" width="7.5703125" customWidth="1"/>
    <col min="13" max="13" width="5.5703125" customWidth="1"/>
    <col min="14" max="14" width="4.140625" customWidth="1"/>
    <col min="15" max="15" width="4.5703125" customWidth="1"/>
    <col min="16" max="16" width="4" customWidth="1"/>
    <col min="17" max="18" width="4.7109375" customWidth="1"/>
    <col min="19" max="19" width="4.5703125" customWidth="1"/>
    <col min="20" max="20" width="4.140625" customWidth="1"/>
    <col min="21" max="21" width="4.5703125" customWidth="1"/>
    <col min="22" max="22" width="3.5703125" customWidth="1"/>
    <col min="23" max="23" width="8.28515625" customWidth="1"/>
    <col min="24" max="24" width="6.140625" customWidth="1"/>
    <col min="25" max="25" width="5" customWidth="1"/>
    <col min="26" max="26" width="8" customWidth="1"/>
  </cols>
  <sheetData>
    <row r="1" spans="1:27" ht="10.5" customHeight="1" x14ac:dyDescent="0.25"/>
    <row r="2" spans="1:27" x14ac:dyDescent="0.25">
      <c r="A2" s="259" t="s">
        <v>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</row>
    <row r="3" spans="1:27" x14ac:dyDescent="0.25">
      <c r="A3" s="259" t="s">
        <v>80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</row>
    <row r="4" spans="1:27" x14ac:dyDescent="0.2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</row>
    <row r="5" spans="1:27" ht="3.75" customHeight="1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</row>
    <row r="6" spans="1:27" x14ac:dyDescent="0.25">
      <c r="A6" s="90"/>
      <c r="B6" s="260" t="s">
        <v>254</v>
      </c>
      <c r="C6" s="260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0"/>
      <c r="Y6" s="260"/>
      <c r="Z6" s="260"/>
      <c r="AA6" s="90"/>
    </row>
    <row r="7" spans="1:27" ht="18.75" customHeight="1" x14ac:dyDescent="0.25">
      <c r="A7" s="90"/>
      <c r="B7" s="262" t="s">
        <v>2</v>
      </c>
      <c r="C7" s="263" t="s">
        <v>3</v>
      </c>
      <c r="D7" s="262" t="s">
        <v>263</v>
      </c>
      <c r="E7" s="264"/>
      <c r="F7" s="264"/>
      <c r="G7" s="264"/>
      <c r="H7" s="264"/>
      <c r="I7" s="264"/>
      <c r="J7" s="245" t="s">
        <v>11</v>
      </c>
      <c r="K7" s="250" t="s">
        <v>12</v>
      </c>
      <c r="L7" s="244" t="s">
        <v>13</v>
      </c>
      <c r="M7" s="248" t="s">
        <v>255</v>
      </c>
      <c r="N7" s="249"/>
      <c r="O7" s="249"/>
      <c r="P7" s="249"/>
      <c r="Q7" s="249"/>
      <c r="R7" s="249"/>
      <c r="S7" s="249"/>
      <c r="T7" s="249"/>
      <c r="U7" s="245" t="s">
        <v>11</v>
      </c>
      <c r="V7" s="250" t="s">
        <v>12</v>
      </c>
      <c r="W7" s="244" t="s">
        <v>13</v>
      </c>
      <c r="X7" s="265" t="s">
        <v>5</v>
      </c>
      <c r="Y7" s="267" t="s">
        <v>6</v>
      </c>
      <c r="Z7" s="268" t="s">
        <v>7</v>
      </c>
      <c r="AA7" s="90"/>
    </row>
    <row r="8" spans="1:27" ht="277.5" customHeight="1" thickBot="1" x14ac:dyDescent="0.3">
      <c r="A8" s="90"/>
      <c r="B8" s="262"/>
      <c r="C8" s="262"/>
      <c r="D8" s="92" t="s">
        <v>264</v>
      </c>
      <c r="E8" s="92" t="s">
        <v>265</v>
      </c>
      <c r="F8" s="92" t="s">
        <v>266</v>
      </c>
      <c r="G8" s="92" t="s">
        <v>267</v>
      </c>
      <c r="H8" s="92" t="s">
        <v>268</v>
      </c>
      <c r="I8" s="92" t="s">
        <v>269</v>
      </c>
      <c r="J8" s="245"/>
      <c r="K8" s="250"/>
      <c r="L8" s="244"/>
      <c r="M8" s="92" t="s">
        <v>270</v>
      </c>
      <c r="N8" s="92" t="s">
        <v>271</v>
      </c>
      <c r="O8" s="92" t="s">
        <v>272</v>
      </c>
      <c r="P8" s="92" t="s">
        <v>273</v>
      </c>
      <c r="Q8" s="92" t="s">
        <v>274</v>
      </c>
      <c r="R8" s="92" t="s">
        <v>275</v>
      </c>
      <c r="S8" s="92" t="s">
        <v>276</v>
      </c>
      <c r="T8" s="92" t="s">
        <v>277</v>
      </c>
      <c r="U8" s="245"/>
      <c r="V8" s="250"/>
      <c r="W8" s="244"/>
      <c r="X8" s="266"/>
      <c r="Y8" s="267"/>
      <c r="Z8" s="268"/>
      <c r="AA8" s="90"/>
    </row>
    <row r="9" spans="1:27" ht="19.5" thickBot="1" x14ac:dyDescent="0.3">
      <c r="A9" s="90"/>
      <c r="B9" s="93">
        <v>1</v>
      </c>
      <c r="C9" s="44" t="s">
        <v>54</v>
      </c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94">
        <f>SUM(D9:I9)</f>
        <v>18</v>
      </c>
      <c r="K9" s="95">
        <f>AVERAGE(D9:I9)</f>
        <v>3</v>
      </c>
      <c r="L9" s="96" t="str">
        <f t="shared" ref="L9:L33" si="0">IF(D9="","",VLOOKUP(K9,$J$100:$K$102,2,TRUE))</f>
        <v>ІІІ ур</v>
      </c>
      <c r="M9" s="93">
        <v>3</v>
      </c>
      <c r="N9" s="93">
        <v>3</v>
      </c>
      <c r="O9" s="93">
        <v>3</v>
      </c>
      <c r="P9" s="93">
        <v>3</v>
      </c>
      <c r="Q9" s="93">
        <v>3</v>
      </c>
      <c r="R9" s="93">
        <v>3</v>
      </c>
      <c r="S9" s="93">
        <v>3</v>
      </c>
      <c r="T9" s="93">
        <v>3</v>
      </c>
      <c r="U9" s="94">
        <f>SUM(M9:T9)</f>
        <v>24</v>
      </c>
      <c r="V9" s="95">
        <f>AVERAGE(U9/8)</f>
        <v>3</v>
      </c>
      <c r="W9" s="96" t="str">
        <f t="shared" ref="W9:W33" si="1">IF(O9="","",VLOOKUP(V9,$J$100:$K$102,2,TRUE))</f>
        <v>ІІІ ур</v>
      </c>
      <c r="X9" s="97">
        <f>J9+U9</f>
        <v>42</v>
      </c>
      <c r="Y9" s="98">
        <f>X9/14</f>
        <v>3</v>
      </c>
      <c r="Z9" s="96" t="str">
        <f t="shared" ref="Z9:Z33" si="2">IF(R9="","",VLOOKUP(Y9,$J$100:$K$102,2,TRUE))</f>
        <v>ІІІ ур</v>
      </c>
      <c r="AA9" s="90"/>
    </row>
    <row r="10" spans="1:27" ht="19.5" thickBot="1" x14ac:dyDescent="0.3">
      <c r="A10" s="90"/>
      <c r="B10" s="93">
        <v>2</v>
      </c>
      <c r="C10" s="45" t="s">
        <v>55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94">
        <f t="shared" ref="J10:J33" si="3">SUM(D10:I10)</f>
        <v>18</v>
      </c>
      <c r="K10" s="95">
        <f t="shared" ref="K10:K33" si="4">AVERAGE(D10:I10)</f>
        <v>3</v>
      </c>
      <c r="L10" s="96" t="str">
        <f t="shared" si="0"/>
        <v>ІІІ ур</v>
      </c>
      <c r="M10" s="93">
        <v>3</v>
      </c>
      <c r="N10" s="93">
        <v>3</v>
      </c>
      <c r="O10" s="93">
        <v>3</v>
      </c>
      <c r="P10" s="93">
        <v>3</v>
      </c>
      <c r="Q10" s="93">
        <v>3</v>
      </c>
      <c r="R10" s="93">
        <v>3</v>
      </c>
      <c r="S10" s="93">
        <v>3</v>
      </c>
      <c r="T10" s="93">
        <v>3</v>
      </c>
      <c r="U10" s="94">
        <f t="shared" ref="U10:U33" si="5">SUM(M10:T10)</f>
        <v>24</v>
      </c>
      <c r="V10" s="95">
        <f t="shared" ref="V10:V33" si="6">AVERAGE(U10/8)</f>
        <v>3</v>
      </c>
      <c r="W10" s="96" t="str">
        <f t="shared" si="1"/>
        <v>ІІІ ур</v>
      </c>
      <c r="X10" s="97">
        <f t="shared" ref="X10:X33" si="7">J10+U10</f>
        <v>42</v>
      </c>
      <c r="Y10" s="98">
        <f t="shared" ref="Y10:Y33" si="8">X10/14</f>
        <v>3</v>
      </c>
      <c r="Z10" s="96" t="str">
        <f t="shared" si="2"/>
        <v>ІІІ ур</v>
      </c>
      <c r="AA10" s="90"/>
    </row>
    <row r="11" spans="1:27" ht="19.5" thickBot="1" x14ac:dyDescent="0.3">
      <c r="A11" s="90"/>
      <c r="B11" s="93">
        <v>3</v>
      </c>
      <c r="C11" s="45" t="s">
        <v>56</v>
      </c>
      <c r="D11" s="16">
        <v>3</v>
      </c>
      <c r="E11" s="16">
        <v>2</v>
      </c>
      <c r="F11" s="16">
        <v>3</v>
      </c>
      <c r="G11" s="16">
        <v>3</v>
      </c>
      <c r="H11" s="16">
        <v>3</v>
      </c>
      <c r="I11" s="16">
        <v>3</v>
      </c>
      <c r="J11" s="94">
        <f t="shared" si="3"/>
        <v>17</v>
      </c>
      <c r="K11" s="95">
        <f t="shared" si="4"/>
        <v>2.8333333333333335</v>
      </c>
      <c r="L11" s="96" t="str">
        <f t="shared" si="0"/>
        <v>ІІІ ур</v>
      </c>
      <c r="M11" s="93">
        <v>3</v>
      </c>
      <c r="N11" s="93">
        <v>2</v>
      </c>
      <c r="O11" s="93">
        <v>3</v>
      </c>
      <c r="P11" s="93">
        <v>3</v>
      </c>
      <c r="Q11" s="93">
        <v>3</v>
      </c>
      <c r="R11" s="93">
        <v>3</v>
      </c>
      <c r="S11" s="93">
        <v>3</v>
      </c>
      <c r="T11" s="93">
        <v>3</v>
      </c>
      <c r="U11" s="94">
        <f t="shared" si="5"/>
        <v>23</v>
      </c>
      <c r="V11" s="95">
        <f t="shared" si="6"/>
        <v>2.875</v>
      </c>
      <c r="W11" s="96" t="str">
        <f t="shared" si="1"/>
        <v>ІІІ ур</v>
      </c>
      <c r="X11" s="97">
        <f t="shared" si="7"/>
        <v>40</v>
      </c>
      <c r="Y11" s="98">
        <f t="shared" si="8"/>
        <v>2.8571428571428572</v>
      </c>
      <c r="Z11" s="96" t="str">
        <f t="shared" si="2"/>
        <v>ІІІ ур</v>
      </c>
      <c r="AA11" s="90"/>
    </row>
    <row r="12" spans="1:27" ht="38.25" thickBot="1" x14ac:dyDescent="0.3">
      <c r="A12" s="90"/>
      <c r="B12" s="93">
        <v>4</v>
      </c>
      <c r="C12" s="45" t="s">
        <v>57</v>
      </c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94">
        <f t="shared" si="3"/>
        <v>18</v>
      </c>
      <c r="K12" s="95">
        <f t="shared" si="4"/>
        <v>3</v>
      </c>
      <c r="L12" s="96" t="str">
        <f t="shared" si="0"/>
        <v>ІІІ ур</v>
      </c>
      <c r="M12" s="93">
        <v>3</v>
      </c>
      <c r="N12" s="93">
        <v>3</v>
      </c>
      <c r="O12" s="93">
        <v>3</v>
      </c>
      <c r="P12" s="93">
        <v>3</v>
      </c>
      <c r="Q12" s="93">
        <v>3</v>
      </c>
      <c r="R12" s="93">
        <v>3</v>
      </c>
      <c r="S12" s="93">
        <v>3</v>
      </c>
      <c r="T12" s="93">
        <v>3</v>
      </c>
      <c r="U12" s="94">
        <f t="shared" si="5"/>
        <v>24</v>
      </c>
      <c r="V12" s="95">
        <f t="shared" si="6"/>
        <v>3</v>
      </c>
      <c r="W12" s="96" t="str">
        <f t="shared" si="1"/>
        <v>ІІІ ур</v>
      </c>
      <c r="X12" s="97">
        <f t="shared" si="7"/>
        <v>42</v>
      </c>
      <c r="Y12" s="98">
        <f t="shared" si="8"/>
        <v>3</v>
      </c>
      <c r="Z12" s="96" t="str">
        <f t="shared" si="2"/>
        <v>ІІІ ур</v>
      </c>
      <c r="AA12" s="90"/>
    </row>
    <row r="13" spans="1:27" ht="19.5" thickBot="1" x14ac:dyDescent="0.3">
      <c r="A13" s="90"/>
      <c r="B13" s="93">
        <v>5</v>
      </c>
      <c r="C13" s="45" t="s">
        <v>58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94">
        <f t="shared" si="3"/>
        <v>18</v>
      </c>
      <c r="K13" s="95">
        <f t="shared" si="4"/>
        <v>3</v>
      </c>
      <c r="L13" s="96" t="str">
        <f t="shared" si="0"/>
        <v>ІІІ ур</v>
      </c>
      <c r="M13" s="93">
        <v>3</v>
      </c>
      <c r="N13" s="93">
        <v>3</v>
      </c>
      <c r="O13" s="93">
        <v>3</v>
      </c>
      <c r="P13" s="93">
        <v>3</v>
      </c>
      <c r="Q13" s="93">
        <v>3</v>
      </c>
      <c r="R13" s="93">
        <v>3</v>
      </c>
      <c r="S13" s="93">
        <v>3</v>
      </c>
      <c r="T13" s="93">
        <v>3</v>
      </c>
      <c r="U13" s="94">
        <f t="shared" si="5"/>
        <v>24</v>
      </c>
      <c r="V13" s="95">
        <f t="shared" si="6"/>
        <v>3</v>
      </c>
      <c r="W13" s="96" t="str">
        <f t="shared" si="1"/>
        <v>ІІІ ур</v>
      </c>
      <c r="X13" s="97">
        <f t="shared" si="7"/>
        <v>42</v>
      </c>
      <c r="Y13" s="98">
        <f t="shared" si="8"/>
        <v>3</v>
      </c>
      <c r="Z13" s="96" t="str">
        <f t="shared" si="2"/>
        <v>ІІІ ур</v>
      </c>
      <c r="AA13" s="90"/>
    </row>
    <row r="14" spans="1:27" ht="38.25" thickBot="1" x14ac:dyDescent="0.3">
      <c r="A14" s="90"/>
      <c r="B14" s="93">
        <v>6</v>
      </c>
      <c r="C14" s="45" t="s">
        <v>59</v>
      </c>
      <c r="D14" s="16">
        <v>3</v>
      </c>
      <c r="E14" s="16">
        <v>3</v>
      </c>
      <c r="F14" s="16">
        <v>3</v>
      </c>
      <c r="G14" s="16">
        <v>3</v>
      </c>
      <c r="H14" s="16">
        <v>3</v>
      </c>
      <c r="I14" s="16">
        <v>3</v>
      </c>
      <c r="J14" s="94">
        <f t="shared" si="3"/>
        <v>18</v>
      </c>
      <c r="K14" s="95">
        <f t="shared" si="4"/>
        <v>3</v>
      </c>
      <c r="L14" s="96" t="str">
        <f t="shared" si="0"/>
        <v>ІІІ ур</v>
      </c>
      <c r="M14" s="93">
        <v>3</v>
      </c>
      <c r="N14" s="93">
        <v>3</v>
      </c>
      <c r="O14" s="93">
        <v>3</v>
      </c>
      <c r="P14" s="93">
        <v>3</v>
      </c>
      <c r="Q14" s="93">
        <v>3</v>
      </c>
      <c r="R14" s="93">
        <v>3</v>
      </c>
      <c r="S14" s="93">
        <v>3</v>
      </c>
      <c r="T14" s="93">
        <v>3</v>
      </c>
      <c r="U14" s="94">
        <f t="shared" si="5"/>
        <v>24</v>
      </c>
      <c r="V14" s="95">
        <f t="shared" si="6"/>
        <v>3</v>
      </c>
      <c r="W14" s="96" t="str">
        <f t="shared" si="1"/>
        <v>ІІІ ур</v>
      </c>
      <c r="X14" s="97">
        <f t="shared" si="7"/>
        <v>42</v>
      </c>
      <c r="Y14" s="98">
        <f t="shared" si="8"/>
        <v>3</v>
      </c>
      <c r="Z14" s="96" t="str">
        <f t="shared" si="2"/>
        <v>ІІІ ур</v>
      </c>
      <c r="AA14" s="90"/>
    </row>
    <row r="15" spans="1:27" ht="19.5" thickBot="1" x14ac:dyDescent="0.3">
      <c r="A15" s="90"/>
      <c r="B15" s="93">
        <v>7</v>
      </c>
      <c r="C15" s="45" t="s">
        <v>60</v>
      </c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94">
        <f t="shared" si="3"/>
        <v>18</v>
      </c>
      <c r="K15" s="95">
        <f t="shared" si="4"/>
        <v>3</v>
      </c>
      <c r="L15" s="96" t="str">
        <f t="shared" si="0"/>
        <v>ІІІ ур</v>
      </c>
      <c r="M15" s="93">
        <v>3</v>
      </c>
      <c r="N15" s="93">
        <v>3</v>
      </c>
      <c r="O15" s="93">
        <v>3</v>
      </c>
      <c r="P15" s="93">
        <v>3</v>
      </c>
      <c r="Q15" s="93">
        <v>3</v>
      </c>
      <c r="R15" s="93">
        <v>3</v>
      </c>
      <c r="S15" s="93">
        <v>3</v>
      </c>
      <c r="T15" s="93">
        <v>3</v>
      </c>
      <c r="U15" s="94">
        <f t="shared" si="5"/>
        <v>24</v>
      </c>
      <c r="V15" s="95">
        <f t="shared" si="6"/>
        <v>3</v>
      </c>
      <c r="W15" s="96" t="str">
        <f t="shared" si="1"/>
        <v>ІІІ ур</v>
      </c>
      <c r="X15" s="97">
        <f t="shared" si="7"/>
        <v>42</v>
      </c>
      <c r="Y15" s="98">
        <f t="shared" si="8"/>
        <v>3</v>
      </c>
      <c r="Z15" s="96" t="str">
        <f t="shared" si="2"/>
        <v>ІІІ ур</v>
      </c>
      <c r="AA15" s="90"/>
    </row>
    <row r="16" spans="1:27" ht="38.25" thickBot="1" x14ac:dyDescent="0.3">
      <c r="A16" s="90"/>
      <c r="B16" s="93">
        <v>8</v>
      </c>
      <c r="C16" s="45" t="s">
        <v>61</v>
      </c>
      <c r="D16" s="16">
        <v>3</v>
      </c>
      <c r="E16" s="16">
        <v>3</v>
      </c>
      <c r="F16" s="16">
        <v>3</v>
      </c>
      <c r="G16" s="16">
        <v>3</v>
      </c>
      <c r="H16" s="16">
        <v>3</v>
      </c>
      <c r="I16" s="16">
        <v>3</v>
      </c>
      <c r="J16" s="94">
        <f t="shared" si="3"/>
        <v>18</v>
      </c>
      <c r="K16" s="95">
        <f t="shared" si="4"/>
        <v>3</v>
      </c>
      <c r="L16" s="96" t="str">
        <f t="shared" si="0"/>
        <v>ІІІ ур</v>
      </c>
      <c r="M16" s="93">
        <v>3</v>
      </c>
      <c r="N16" s="93">
        <v>3</v>
      </c>
      <c r="O16" s="93">
        <v>3</v>
      </c>
      <c r="P16" s="93">
        <v>3</v>
      </c>
      <c r="Q16" s="93">
        <v>3</v>
      </c>
      <c r="R16" s="93">
        <v>3</v>
      </c>
      <c r="S16" s="93">
        <v>3</v>
      </c>
      <c r="T16" s="93">
        <v>3</v>
      </c>
      <c r="U16" s="94">
        <f t="shared" si="5"/>
        <v>24</v>
      </c>
      <c r="V16" s="95">
        <f t="shared" si="6"/>
        <v>3</v>
      </c>
      <c r="W16" s="96" t="str">
        <f t="shared" si="1"/>
        <v>ІІІ ур</v>
      </c>
      <c r="X16" s="97">
        <f t="shared" si="7"/>
        <v>42</v>
      </c>
      <c r="Y16" s="98">
        <f t="shared" si="8"/>
        <v>3</v>
      </c>
      <c r="Z16" s="96" t="str">
        <f t="shared" si="2"/>
        <v>ІІІ ур</v>
      </c>
      <c r="AA16" s="90"/>
    </row>
    <row r="17" spans="1:27" ht="19.5" thickBot="1" x14ac:dyDescent="0.3">
      <c r="A17" s="90"/>
      <c r="B17" s="93">
        <v>9</v>
      </c>
      <c r="C17" s="45" t="s">
        <v>62</v>
      </c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94">
        <f t="shared" si="3"/>
        <v>18</v>
      </c>
      <c r="K17" s="95">
        <f t="shared" si="4"/>
        <v>3</v>
      </c>
      <c r="L17" s="96" t="str">
        <f t="shared" si="0"/>
        <v>ІІІ ур</v>
      </c>
      <c r="M17" s="93">
        <v>3</v>
      </c>
      <c r="N17" s="93">
        <v>3</v>
      </c>
      <c r="O17" s="93">
        <v>3</v>
      </c>
      <c r="P17" s="93">
        <v>3</v>
      </c>
      <c r="Q17" s="93">
        <v>3</v>
      </c>
      <c r="R17" s="93">
        <v>3</v>
      </c>
      <c r="S17" s="93">
        <v>3</v>
      </c>
      <c r="T17" s="93">
        <v>3</v>
      </c>
      <c r="U17" s="94">
        <f t="shared" si="5"/>
        <v>24</v>
      </c>
      <c r="V17" s="95">
        <f t="shared" si="6"/>
        <v>3</v>
      </c>
      <c r="W17" s="96" t="str">
        <f t="shared" si="1"/>
        <v>ІІІ ур</v>
      </c>
      <c r="X17" s="97">
        <f t="shared" si="7"/>
        <v>42</v>
      </c>
      <c r="Y17" s="98">
        <f t="shared" si="8"/>
        <v>3</v>
      </c>
      <c r="Z17" s="96" t="str">
        <f t="shared" si="2"/>
        <v>ІІІ ур</v>
      </c>
      <c r="AA17" s="90"/>
    </row>
    <row r="18" spans="1:27" ht="38.25" thickBot="1" x14ac:dyDescent="0.3">
      <c r="A18" s="90"/>
      <c r="B18" s="93">
        <v>10</v>
      </c>
      <c r="C18" s="45" t="s">
        <v>63</v>
      </c>
      <c r="D18" s="16">
        <v>3</v>
      </c>
      <c r="E18" s="16">
        <v>3</v>
      </c>
      <c r="F18" s="16">
        <v>3</v>
      </c>
      <c r="G18" s="16">
        <v>3</v>
      </c>
      <c r="H18" s="16">
        <v>3</v>
      </c>
      <c r="I18" s="16">
        <v>3</v>
      </c>
      <c r="J18" s="94">
        <f t="shared" si="3"/>
        <v>18</v>
      </c>
      <c r="K18" s="95">
        <f t="shared" si="4"/>
        <v>3</v>
      </c>
      <c r="L18" s="96" t="str">
        <f t="shared" si="0"/>
        <v>ІІІ ур</v>
      </c>
      <c r="M18" s="93">
        <v>3</v>
      </c>
      <c r="N18" s="93">
        <v>3</v>
      </c>
      <c r="O18" s="93">
        <v>3</v>
      </c>
      <c r="P18" s="93">
        <v>3</v>
      </c>
      <c r="Q18" s="93">
        <v>3</v>
      </c>
      <c r="R18" s="93">
        <v>3</v>
      </c>
      <c r="S18" s="93">
        <v>3</v>
      </c>
      <c r="T18" s="93">
        <v>3</v>
      </c>
      <c r="U18" s="94">
        <f t="shared" si="5"/>
        <v>24</v>
      </c>
      <c r="V18" s="95">
        <f t="shared" si="6"/>
        <v>3</v>
      </c>
      <c r="W18" s="96" t="str">
        <f t="shared" si="1"/>
        <v>ІІІ ур</v>
      </c>
      <c r="X18" s="97">
        <f t="shared" si="7"/>
        <v>42</v>
      </c>
      <c r="Y18" s="98">
        <f t="shared" si="8"/>
        <v>3</v>
      </c>
      <c r="Z18" s="96" t="str">
        <f t="shared" si="2"/>
        <v>ІІІ ур</v>
      </c>
      <c r="AA18" s="90"/>
    </row>
    <row r="19" spans="1:27" ht="19.5" thickBot="1" x14ac:dyDescent="0.3">
      <c r="A19" s="90"/>
      <c r="B19" s="93">
        <v>11</v>
      </c>
      <c r="C19" s="45" t="s">
        <v>64</v>
      </c>
      <c r="D19" s="16">
        <v>3</v>
      </c>
      <c r="E19" s="16">
        <v>3</v>
      </c>
      <c r="F19" s="16">
        <v>3</v>
      </c>
      <c r="G19" s="16">
        <v>3</v>
      </c>
      <c r="H19" s="16">
        <v>3</v>
      </c>
      <c r="I19" s="16">
        <v>3</v>
      </c>
      <c r="J19" s="94">
        <f t="shared" si="3"/>
        <v>18</v>
      </c>
      <c r="K19" s="95">
        <f t="shared" si="4"/>
        <v>3</v>
      </c>
      <c r="L19" s="96" t="str">
        <f t="shared" si="0"/>
        <v>ІІІ ур</v>
      </c>
      <c r="M19" s="93">
        <v>3</v>
      </c>
      <c r="N19" s="93">
        <v>3</v>
      </c>
      <c r="O19" s="93">
        <v>3</v>
      </c>
      <c r="P19" s="93">
        <v>3</v>
      </c>
      <c r="Q19" s="93">
        <v>3</v>
      </c>
      <c r="R19" s="93">
        <v>3</v>
      </c>
      <c r="S19" s="93">
        <v>3</v>
      </c>
      <c r="T19" s="93">
        <v>3</v>
      </c>
      <c r="U19" s="94">
        <f t="shared" si="5"/>
        <v>24</v>
      </c>
      <c r="V19" s="95">
        <f t="shared" si="6"/>
        <v>3</v>
      </c>
      <c r="W19" s="96" t="str">
        <f t="shared" si="1"/>
        <v>ІІІ ур</v>
      </c>
      <c r="X19" s="97">
        <f t="shared" si="7"/>
        <v>42</v>
      </c>
      <c r="Y19" s="98">
        <f t="shared" si="8"/>
        <v>3</v>
      </c>
      <c r="Z19" s="96" t="str">
        <f t="shared" si="2"/>
        <v>ІІІ ур</v>
      </c>
      <c r="AA19" s="90"/>
    </row>
    <row r="20" spans="1:27" ht="38.25" thickBot="1" x14ac:dyDescent="0.3">
      <c r="A20" s="90"/>
      <c r="B20" s="93">
        <v>12</v>
      </c>
      <c r="C20" s="45" t="s">
        <v>65</v>
      </c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94">
        <f t="shared" si="3"/>
        <v>18</v>
      </c>
      <c r="K20" s="95">
        <f t="shared" si="4"/>
        <v>3</v>
      </c>
      <c r="L20" s="96" t="str">
        <f t="shared" si="0"/>
        <v>ІІІ ур</v>
      </c>
      <c r="M20" s="93">
        <v>3</v>
      </c>
      <c r="N20" s="93">
        <v>3</v>
      </c>
      <c r="O20" s="93">
        <v>3</v>
      </c>
      <c r="P20" s="93">
        <v>3</v>
      </c>
      <c r="Q20" s="93">
        <v>3</v>
      </c>
      <c r="R20" s="93">
        <v>3</v>
      </c>
      <c r="S20" s="93">
        <v>3</v>
      </c>
      <c r="T20" s="93">
        <v>3</v>
      </c>
      <c r="U20" s="94">
        <f t="shared" si="5"/>
        <v>24</v>
      </c>
      <c r="V20" s="95">
        <f t="shared" si="6"/>
        <v>3</v>
      </c>
      <c r="W20" s="96" t="str">
        <f t="shared" si="1"/>
        <v>ІІІ ур</v>
      </c>
      <c r="X20" s="97">
        <f t="shared" si="7"/>
        <v>42</v>
      </c>
      <c r="Y20" s="98">
        <f t="shared" si="8"/>
        <v>3</v>
      </c>
      <c r="Z20" s="96" t="str">
        <f t="shared" si="2"/>
        <v>ІІІ ур</v>
      </c>
      <c r="AA20" s="90"/>
    </row>
    <row r="21" spans="1:27" ht="19.5" thickBot="1" x14ac:dyDescent="0.3">
      <c r="A21" s="90"/>
      <c r="B21" s="93">
        <v>13</v>
      </c>
      <c r="C21" s="45" t="s">
        <v>66</v>
      </c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3</v>
      </c>
      <c r="J21" s="94">
        <f t="shared" si="3"/>
        <v>18</v>
      </c>
      <c r="K21" s="95">
        <f t="shared" si="4"/>
        <v>3</v>
      </c>
      <c r="L21" s="96" t="str">
        <f t="shared" si="0"/>
        <v>ІІІ ур</v>
      </c>
      <c r="M21" s="93">
        <v>3</v>
      </c>
      <c r="N21" s="93">
        <v>3</v>
      </c>
      <c r="O21" s="93">
        <v>3</v>
      </c>
      <c r="P21" s="93">
        <v>3</v>
      </c>
      <c r="Q21" s="93">
        <v>3</v>
      </c>
      <c r="R21" s="93">
        <v>3</v>
      </c>
      <c r="S21" s="93">
        <v>3</v>
      </c>
      <c r="T21" s="93">
        <v>3</v>
      </c>
      <c r="U21" s="94">
        <f t="shared" si="5"/>
        <v>24</v>
      </c>
      <c r="V21" s="95">
        <f t="shared" si="6"/>
        <v>3</v>
      </c>
      <c r="W21" s="96" t="str">
        <f t="shared" si="1"/>
        <v>ІІІ ур</v>
      </c>
      <c r="X21" s="97">
        <f t="shared" si="7"/>
        <v>42</v>
      </c>
      <c r="Y21" s="98">
        <f t="shared" si="8"/>
        <v>3</v>
      </c>
      <c r="Z21" s="96" t="str">
        <f t="shared" si="2"/>
        <v>ІІІ ур</v>
      </c>
      <c r="AA21" s="90"/>
    </row>
    <row r="22" spans="1:27" ht="38.25" thickBot="1" x14ac:dyDescent="0.3">
      <c r="A22" s="90"/>
      <c r="B22" s="93">
        <v>14</v>
      </c>
      <c r="C22" s="45" t="s">
        <v>67</v>
      </c>
      <c r="D22" s="16">
        <v>2</v>
      </c>
      <c r="E22" s="16">
        <v>2</v>
      </c>
      <c r="F22" s="16">
        <v>2</v>
      </c>
      <c r="G22" s="16">
        <v>2</v>
      </c>
      <c r="H22" s="16">
        <v>2</v>
      </c>
      <c r="I22" s="16">
        <v>2</v>
      </c>
      <c r="J22" s="94">
        <f t="shared" si="3"/>
        <v>12</v>
      </c>
      <c r="K22" s="95">
        <f t="shared" si="4"/>
        <v>2</v>
      </c>
      <c r="L22" s="96" t="str">
        <f t="shared" si="0"/>
        <v>ІІ ур</v>
      </c>
      <c r="M22" s="93">
        <v>2</v>
      </c>
      <c r="N22" s="93">
        <v>2</v>
      </c>
      <c r="O22" s="93">
        <v>2</v>
      </c>
      <c r="P22" s="93">
        <v>2</v>
      </c>
      <c r="Q22" s="93">
        <v>2</v>
      </c>
      <c r="R22" s="93">
        <v>2</v>
      </c>
      <c r="S22" s="93">
        <v>2</v>
      </c>
      <c r="T22" s="93">
        <v>2</v>
      </c>
      <c r="U22" s="94">
        <f t="shared" si="5"/>
        <v>16</v>
      </c>
      <c r="V22" s="95">
        <f t="shared" si="6"/>
        <v>2</v>
      </c>
      <c r="W22" s="96" t="str">
        <f t="shared" si="1"/>
        <v>ІІ ур</v>
      </c>
      <c r="X22" s="97">
        <f t="shared" si="7"/>
        <v>28</v>
      </c>
      <c r="Y22" s="98">
        <f t="shared" si="8"/>
        <v>2</v>
      </c>
      <c r="Z22" s="96" t="str">
        <f t="shared" si="2"/>
        <v>ІІ ур</v>
      </c>
      <c r="AA22" s="90"/>
    </row>
    <row r="23" spans="1:27" ht="19.5" thickBot="1" x14ac:dyDescent="0.3">
      <c r="A23" s="90"/>
      <c r="B23" s="93">
        <v>15</v>
      </c>
      <c r="C23" s="45" t="s">
        <v>68</v>
      </c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94">
        <f t="shared" si="3"/>
        <v>18</v>
      </c>
      <c r="K23" s="95">
        <f t="shared" si="4"/>
        <v>3</v>
      </c>
      <c r="L23" s="96" t="str">
        <f t="shared" si="0"/>
        <v>ІІІ ур</v>
      </c>
      <c r="M23" s="93">
        <v>3</v>
      </c>
      <c r="N23" s="93">
        <v>3</v>
      </c>
      <c r="O23" s="93">
        <v>3</v>
      </c>
      <c r="P23" s="93">
        <v>3</v>
      </c>
      <c r="Q23" s="93">
        <v>3</v>
      </c>
      <c r="R23" s="93">
        <v>3</v>
      </c>
      <c r="S23" s="93">
        <v>3</v>
      </c>
      <c r="T23" s="93">
        <v>3</v>
      </c>
      <c r="U23" s="94">
        <f t="shared" si="5"/>
        <v>24</v>
      </c>
      <c r="V23" s="95">
        <f t="shared" si="6"/>
        <v>3</v>
      </c>
      <c r="W23" s="96" t="str">
        <f t="shared" si="1"/>
        <v>ІІІ ур</v>
      </c>
      <c r="X23" s="97">
        <f t="shared" si="7"/>
        <v>42</v>
      </c>
      <c r="Y23" s="98">
        <f t="shared" si="8"/>
        <v>3</v>
      </c>
      <c r="Z23" s="96" t="str">
        <f t="shared" si="2"/>
        <v>ІІІ ур</v>
      </c>
      <c r="AA23" s="90"/>
    </row>
    <row r="24" spans="1:27" ht="38.25" thickBot="1" x14ac:dyDescent="0.3">
      <c r="A24" s="90"/>
      <c r="B24" s="93">
        <v>16</v>
      </c>
      <c r="C24" s="45" t="s">
        <v>69</v>
      </c>
      <c r="D24" s="16">
        <v>3</v>
      </c>
      <c r="E24" s="16">
        <v>3</v>
      </c>
      <c r="F24" s="16">
        <v>3</v>
      </c>
      <c r="G24" s="16">
        <v>3</v>
      </c>
      <c r="H24" s="16">
        <v>3</v>
      </c>
      <c r="I24" s="16">
        <v>3</v>
      </c>
      <c r="J24" s="94">
        <f t="shared" si="3"/>
        <v>18</v>
      </c>
      <c r="K24" s="95">
        <f t="shared" si="4"/>
        <v>3</v>
      </c>
      <c r="L24" s="96" t="str">
        <f t="shared" si="0"/>
        <v>ІІІ ур</v>
      </c>
      <c r="M24" s="93">
        <v>3</v>
      </c>
      <c r="N24" s="93">
        <v>3</v>
      </c>
      <c r="O24" s="93">
        <v>3</v>
      </c>
      <c r="P24" s="93">
        <v>3</v>
      </c>
      <c r="Q24" s="93">
        <v>3</v>
      </c>
      <c r="R24" s="93">
        <v>3</v>
      </c>
      <c r="S24" s="93">
        <v>3</v>
      </c>
      <c r="T24" s="93">
        <v>3</v>
      </c>
      <c r="U24" s="94">
        <f t="shared" si="5"/>
        <v>24</v>
      </c>
      <c r="V24" s="95">
        <f t="shared" si="6"/>
        <v>3</v>
      </c>
      <c r="W24" s="96" t="str">
        <f t="shared" si="1"/>
        <v>ІІІ ур</v>
      </c>
      <c r="X24" s="97">
        <f t="shared" si="7"/>
        <v>42</v>
      </c>
      <c r="Y24" s="98">
        <f t="shared" si="8"/>
        <v>3</v>
      </c>
      <c r="Z24" s="96" t="str">
        <f t="shared" si="2"/>
        <v>ІІІ ур</v>
      </c>
      <c r="AA24" s="90"/>
    </row>
    <row r="25" spans="1:27" ht="38.25" thickBot="1" x14ac:dyDescent="0.3">
      <c r="A25" s="90"/>
      <c r="B25" s="93">
        <v>17</v>
      </c>
      <c r="C25" s="45" t="s">
        <v>70</v>
      </c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94">
        <f t="shared" si="3"/>
        <v>18</v>
      </c>
      <c r="K25" s="95">
        <f t="shared" si="4"/>
        <v>3</v>
      </c>
      <c r="L25" s="96" t="str">
        <f t="shared" si="0"/>
        <v>ІІІ ур</v>
      </c>
      <c r="M25" s="93">
        <v>3</v>
      </c>
      <c r="N25" s="93">
        <v>3</v>
      </c>
      <c r="O25" s="93">
        <v>3</v>
      </c>
      <c r="P25" s="93">
        <v>3</v>
      </c>
      <c r="Q25" s="93">
        <v>3</v>
      </c>
      <c r="R25" s="93">
        <v>3</v>
      </c>
      <c r="S25" s="93">
        <v>3</v>
      </c>
      <c r="T25" s="93">
        <v>3</v>
      </c>
      <c r="U25" s="94">
        <f t="shared" si="5"/>
        <v>24</v>
      </c>
      <c r="V25" s="95">
        <f t="shared" si="6"/>
        <v>3</v>
      </c>
      <c r="W25" s="96" t="str">
        <f t="shared" si="1"/>
        <v>ІІІ ур</v>
      </c>
      <c r="X25" s="97">
        <f t="shared" si="7"/>
        <v>42</v>
      </c>
      <c r="Y25" s="98">
        <f t="shared" si="8"/>
        <v>3</v>
      </c>
      <c r="Z25" s="96" t="str">
        <f t="shared" si="2"/>
        <v>ІІІ ур</v>
      </c>
      <c r="AA25" s="90"/>
    </row>
    <row r="26" spans="1:27" ht="19.5" thickBot="1" x14ac:dyDescent="0.3">
      <c r="A26" s="90"/>
      <c r="B26" s="93">
        <v>18</v>
      </c>
      <c r="C26" s="45" t="s">
        <v>71</v>
      </c>
      <c r="D26" s="16">
        <v>3</v>
      </c>
      <c r="E26" s="16">
        <v>3</v>
      </c>
      <c r="F26" s="16">
        <v>2</v>
      </c>
      <c r="G26" s="16">
        <v>3</v>
      </c>
      <c r="H26" s="16">
        <v>3</v>
      </c>
      <c r="I26" s="16">
        <v>3</v>
      </c>
      <c r="J26" s="94">
        <f t="shared" si="3"/>
        <v>17</v>
      </c>
      <c r="K26" s="95">
        <f t="shared" si="4"/>
        <v>2.8333333333333335</v>
      </c>
      <c r="L26" s="96" t="str">
        <f t="shared" si="0"/>
        <v>ІІІ ур</v>
      </c>
      <c r="M26" s="93">
        <v>3</v>
      </c>
      <c r="N26" s="93">
        <v>3</v>
      </c>
      <c r="O26" s="93">
        <v>2</v>
      </c>
      <c r="P26" s="93">
        <v>3</v>
      </c>
      <c r="Q26" s="93">
        <v>3</v>
      </c>
      <c r="R26" s="93">
        <v>3</v>
      </c>
      <c r="S26" s="93">
        <v>3</v>
      </c>
      <c r="T26" s="93">
        <v>3</v>
      </c>
      <c r="U26" s="94">
        <f t="shared" si="5"/>
        <v>23</v>
      </c>
      <c r="V26" s="95">
        <f t="shared" si="6"/>
        <v>2.875</v>
      </c>
      <c r="W26" s="96" t="str">
        <f t="shared" si="1"/>
        <v>ІІІ ур</v>
      </c>
      <c r="X26" s="97">
        <f t="shared" si="7"/>
        <v>40</v>
      </c>
      <c r="Y26" s="98">
        <f t="shared" si="8"/>
        <v>2.8571428571428572</v>
      </c>
      <c r="Z26" s="96" t="str">
        <f t="shared" si="2"/>
        <v>ІІІ ур</v>
      </c>
      <c r="AA26" s="90"/>
    </row>
    <row r="27" spans="1:27" ht="19.5" thickBot="1" x14ac:dyDescent="0.3">
      <c r="A27" s="90"/>
      <c r="B27" s="93">
        <v>19</v>
      </c>
      <c r="C27" s="45" t="s">
        <v>72</v>
      </c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94">
        <f t="shared" si="3"/>
        <v>18</v>
      </c>
      <c r="K27" s="95">
        <f t="shared" si="4"/>
        <v>3</v>
      </c>
      <c r="L27" s="96" t="str">
        <f t="shared" si="0"/>
        <v>ІІІ ур</v>
      </c>
      <c r="M27" s="93">
        <v>3</v>
      </c>
      <c r="N27" s="93">
        <v>3</v>
      </c>
      <c r="O27" s="93">
        <v>3</v>
      </c>
      <c r="P27" s="93">
        <v>3</v>
      </c>
      <c r="Q27" s="93">
        <v>3</v>
      </c>
      <c r="R27" s="93">
        <v>3</v>
      </c>
      <c r="S27" s="93">
        <v>3</v>
      </c>
      <c r="T27" s="93">
        <v>3</v>
      </c>
      <c r="U27" s="94">
        <f t="shared" si="5"/>
        <v>24</v>
      </c>
      <c r="V27" s="95">
        <f t="shared" si="6"/>
        <v>3</v>
      </c>
      <c r="W27" s="96" t="str">
        <f t="shared" si="1"/>
        <v>ІІІ ур</v>
      </c>
      <c r="X27" s="97">
        <f t="shared" si="7"/>
        <v>42</v>
      </c>
      <c r="Y27" s="98">
        <f t="shared" si="8"/>
        <v>3</v>
      </c>
      <c r="Z27" s="96" t="str">
        <f t="shared" si="2"/>
        <v>ІІІ ур</v>
      </c>
      <c r="AA27" s="90"/>
    </row>
    <row r="28" spans="1:27" ht="38.25" thickBot="1" x14ac:dyDescent="0.3">
      <c r="A28" s="90"/>
      <c r="B28" s="93">
        <v>20</v>
      </c>
      <c r="C28" s="45" t="s">
        <v>73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94">
        <f t="shared" si="3"/>
        <v>18</v>
      </c>
      <c r="K28" s="95">
        <f t="shared" si="4"/>
        <v>3</v>
      </c>
      <c r="L28" s="96" t="str">
        <f t="shared" si="0"/>
        <v>ІІІ ур</v>
      </c>
      <c r="M28" s="93">
        <v>3</v>
      </c>
      <c r="N28" s="93">
        <v>3</v>
      </c>
      <c r="O28" s="93">
        <v>3</v>
      </c>
      <c r="P28" s="93">
        <v>3</v>
      </c>
      <c r="Q28" s="93">
        <v>3</v>
      </c>
      <c r="R28" s="93">
        <v>3</v>
      </c>
      <c r="S28" s="93">
        <v>3</v>
      </c>
      <c r="T28" s="93">
        <v>3</v>
      </c>
      <c r="U28" s="94">
        <f t="shared" si="5"/>
        <v>24</v>
      </c>
      <c r="V28" s="95">
        <f t="shared" si="6"/>
        <v>3</v>
      </c>
      <c r="W28" s="96" t="str">
        <f t="shared" si="1"/>
        <v>ІІІ ур</v>
      </c>
      <c r="X28" s="97">
        <f t="shared" si="7"/>
        <v>42</v>
      </c>
      <c r="Y28" s="98">
        <f t="shared" si="8"/>
        <v>3</v>
      </c>
      <c r="Z28" s="96" t="str">
        <f t="shared" si="2"/>
        <v>ІІІ ур</v>
      </c>
      <c r="AA28" s="90"/>
    </row>
    <row r="29" spans="1:27" ht="38.25" thickBot="1" x14ac:dyDescent="0.3">
      <c r="A29" s="90"/>
      <c r="B29" s="93">
        <v>21</v>
      </c>
      <c r="C29" s="45" t="s">
        <v>74</v>
      </c>
      <c r="D29" s="16">
        <v>3</v>
      </c>
      <c r="E29" s="16">
        <v>3</v>
      </c>
      <c r="F29" s="16">
        <v>3</v>
      </c>
      <c r="G29" s="16">
        <v>3</v>
      </c>
      <c r="H29" s="16">
        <v>2</v>
      </c>
      <c r="I29" s="16">
        <v>3</v>
      </c>
      <c r="J29" s="94">
        <f t="shared" si="3"/>
        <v>17</v>
      </c>
      <c r="K29" s="95">
        <f t="shared" si="4"/>
        <v>2.8333333333333335</v>
      </c>
      <c r="L29" s="96" t="str">
        <f t="shared" si="0"/>
        <v>ІІІ ур</v>
      </c>
      <c r="M29" s="93">
        <v>3</v>
      </c>
      <c r="N29" s="93">
        <v>3</v>
      </c>
      <c r="O29" s="93">
        <v>3</v>
      </c>
      <c r="P29" s="93">
        <v>3</v>
      </c>
      <c r="Q29" s="93">
        <v>2</v>
      </c>
      <c r="R29" s="93">
        <v>3</v>
      </c>
      <c r="S29" s="93">
        <v>2</v>
      </c>
      <c r="T29" s="93">
        <v>3</v>
      </c>
      <c r="U29" s="94">
        <f t="shared" si="5"/>
        <v>22</v>
      </c>
      <c r="V29" s="95">
        <f t="shared" si="6"/>
        <v>2.75</v>
      </c>
      <c r="W29" s="96" t="str">
        <f t="shared" si="1"/>
        <v>ІІІ ур</v>
      </c>
      <c r="X29" s="97">
        <f t="shared" si="7"/>
        <v>39</v>
      </c>
      <c r="Y29" s="98">
        <f t="shared" si="8"/>
        <v>2.7857142857142856</v>
      </c>
      <c r="Z29" s="96" t="str">
        <f t="shared" si="2"/>
        <v>ІІІ ур</v>
      </c>
      <c r="AA29" s="90"/>
    </row>
    <row r="30" spans="1:27" ht="19.5" thickBot="1" x14ac:dyDescent="0.3">
      <c r="A30" s="90"/>
      <c r="B30" s="93">
        <v>22</v>
      </c>
      <c r="C30" s="45" t="s">
        <v>75</v>
      </c>
      <c r="D30" s="16">
        <v>3</v>
      </c>
      <c r="E30" s="16">
        <v>3</v>
      </c>
      <c r="F30" s="16">
        <v>3</v>
      </c>
      <c r="G30" s="16">
        <v>2</v>
      </c>
      <c r="H30" s="16">
        <v>3</v>
      </c>
      <c r="I30" s="16">
        <v>2</v>
      </c>
      <c r="J30" s="94">
        <f t="shared" si="3"/>
        <v>16</v>
      </c>
      <c r="K30" s="95">
        <f t="shared" si="4"/>
        <v>2.6666666666666665</v>
      </c>
      <c r="L30" s="96" t="str">
        <f t="shared" si="0"/>
        <v>ІІІ ур</v>
      </c>
      <c r="M30" s="93">
        <v>3</v>
      </c>
      <c r="N30" s="93">
        <v>3</v>
      </c>
      <c r="O30" s="93">
        <v>3</v>
      </c>
      <c r="P30" s="93">
        <v>2</v>
      </c>
      <c r="Q30" s="93">
        <v>3</v>
      </c>
      <c r="R30" s="93">
        <v>2</v>
      </c>
      <c r="S30" s="93">
        <v>3</v>
      </c>
      <c r="T30" s="93">
        <v>2</v>
      </c>
      <c r="U30" s="94">
        <f t="shared" si="5"/>
        <v>21</v>
      </c>
      <c r="V30" s="95">
        <f t="shared" si="6"/>
        <v>2.625</v>
      </c>
      <c r="W30" s="96" t="str">
        <f t="shared" si="1"/>
        <v>ІІІ ур</v>
      </c>
      <c r="X30" s="97">
        <f t="shared" si="7"/>
        <v>37</v>
      </c>
      <c r="Y30" s="98">
        <f t="shared" si="8"/>
        <v>2.6428571428571428</v>
      </c>
      <c r="Z30" s="96" t="str">
        <f t="shared" si="2"/>
        <v>ІІІ ур</v>
      </c>
      <c r="AA30" s="90"/>
    </row>
    <row r="31" spans="1:27" ht="38.25" thickBot="1" x14ac:dyDescent="0.3">
      <c r="A31" s="90"/>
      <c r="B31" s="93">
        <v>23</v>
      </c>
      <c r="C31" s="45" t="s">
        <v>76</v>
      </c>
      <c r="D31" s="16">
        <v>3</v>
      </c>
      <c r="E31" s="16">
        <v>2</v>
      </c>
      <c r="F31" s="16">
        <v>3</v>
      </c>
      <c r="G31" s="16">
        <v>2</v>
      </c>
      <c r="H31" s="16">
        <v>3</v>
      </c>
      <c r="I31" s="16">
        <v>2</v>
      </c>
      <c r="J31" s="94">
        <f t="shared" si="3"/>
        <v>15</v>
      </c>
      <c r="K31" s="95">
        <f t="shared" si="4"/>
        <v>2.5</v>
      </c>
      <c r="L31" s="96" t="str">
        <f t="shared" si="0"/>
        <v>ІІ ур</v>
      </c>
      <c r="M31" s="93">
        <v>3</v>
      </c>
      <c r="N31" s="93">
        <v>2</v>
      </c>
      <c r="O31" s="93">
        <v>3</v>
      </c>
      <c r="P31" s="93">
        <v>2</v>
      </c>
      <c r="Q31" s="93">
        <v>3</v>
      </c>
      <c r="R31" s="93">
        <v>2</v>
      </c>
      <c r="S31" s="93">
        <v>3</v>
      </c>
      <c r="T31" s="93">
        <v>2</v>
      </c>
      <c r="U31" s="94">
        <f t="shared" si="5"/>
        <v>20</v>
      </c>
      <c r="V31" s="95">
        <f t="shared" si="6"/>
        <v>2.5</v>
      </c>
      <c r="W31" s="96" t="str">
        <f t="shared" si="1"/>
        <v>ІІ ур</v>
      </c>
      <c r="X31" s="97">
        <f t="shared" si="7"/>
        <v>35</v>
      </c>
      <c r="Y31" s="98">
        <f t="shared" si="8"/>
        <v>2.5</v>
      </c>
      <c r="Z31" s="96" t="str">
        <f t="shared" si="2"/>
        <v>ІІ ур</v>
      </c>
      <c r="AA31" s="90"/>
    </row>
    <row r="32" spans="1:27" ht="19.5" thickBot="1" x14ac:dyDescent="0.3">
      <c r="A32" s="90"/>
      <c r="B32" s="93">
        <v>24</v>
      </c>
      <c r="C32" s="45" t="s">
        <v>77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94">
        <f t="shared" si="3"/>
        <v>12</v>
      </c>
      <c r="K32" s="95">
        <f t="shared" si="4"/>
        <v>2</v>
      </c>
      <c r="L32" s="96" t="str">
        <f t="shared" si="0"/>
        <v>ІІ ур</v>
      </c>
      <c r="M32" s="93">
        <v>2</v>
      </c>
      <c r="N32" s="93">
        <v>2</v>
      </c>
      <c r="O32" s="93">
        <v>2</v>
      </c>
      <c r="P32" s="93">
        <v>2</v>
      </c>
      <c r="Q32" s="93">
        <v>2</v>
      </c>
      <c r="R32" s="93">
        <v>2</v>
      </c>
      <c r="S32" s="93">
        <v>2</v>
      </c>
      <c r="T32" s="93">
        <v>2</v>
      </c>
      <c r="U32" s="94">
        <f t="shared" si="5"/>
        <v>16</v>
      </c>
      <c r="V32" s="95">
        <f t="shared" si="6"/>
        <v>2</v>
      </c>
      <c r="W32" s="96" t="str">
        <f t="shared" si="1"/>
        <v>ІІ ур</v>
      </c>
      <c r="X32" s="97">
        <f t="shared" si="7"/>
        <v>28</v>
      </c>
      <c r="Y32" s="98">
        <f t="shared" si="8"/>
        <v>2</v>
      </c>
      <c r="Z32" s="96" t="str">
        <f t="shared" si="2"/>
        <v>ІІ ур</v>
      </c>
      <c r="AA32" s="90"/>
    </row>
    <row r="33" spans="1:27" ht="38.25" thickBot="1" x14ac:dyDescent="0.3">
      <c r="A33" s="90"/>
      <c r="B33" s="93">
        <v>25</v>
      </c>
      <c r="C33" s="45" t="s">
        <v>78</v>
      </c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94">
        <f t="shared" si="3"/>
        <v>18</v>
      </c>
      <c r="K33" s="95">
        <f t="shared" si="4"/>
        <v>3</v>
      </c>
      <c r="L33" s="96" t="str">
        <f t="shared" si="0"/>
        <v>ІІІ ур</v>
      </c>
      <c r="M33" s="93">
        <v>3</v>
      </c>
      <c r="N33" s="93">
        <v>3</v>
      </c>
      <c r="O33" s="93">
        <v>3</v>
      </c>
      <c r="P33" s="93">
        <v>3</v>
      </c>
      <c r="Q33" s="93">
        <v>3</v>
      </c>
      <c r="R33" s="93">
        <v>3</v>
      </c>
      <c r="S33" s="93">
        <v>3</v>
      </c>
      <c r="T33" s="93">
        <v>3</v>
      </c>
      <c r="U33" s="94">
        <f t="shared" si="5"/>
        <v>24</v>
      </c>
      <c r="V33" s="95">
        <f t="shared" si="6"/>
        <v>3</v>
      </c>
      <c r="W33" s="96" t="str">
        <f t="shared" si="1"/>
        <v>ІІІ ур</v>
      </c>
      <c r="X33" s="97">
        <f t="shared" si="7"/>
        <v>42</v>
      </c>
      <c r="Y33" s="98">
        <f t="shared" si="8"/>
        <v>3</v>
      </c>
      <c r="Z33" s="96" t="str">
        <f t="shared" si="2"/>
        <v>ІІІ ур</v>
      </c>
      <c r="AA33" s="90"/>
    </row>
    <row r="34" spans="1:27" x14ac:dyDescent="0.25">
      <c r="A34" s="90"/>
      <c r="B34" s="251"/>
      <c r="C34" s="251"/>
      <c r="D34" s="246"/>
      <c r="E34" s="247"/>
      <c r="F34" s="247"/>
      <c r="G34" s="247"/>
      <c r="H34" s="247"/>
      <c r="I34" s="247"/>
      <c r="J34" s="254"/>
      <c r="K34" s="93" t="s">
        <v>14</v>
      </c>
      <c r="L34" s="100" t="s">
        <v>9</v>
      </c>
      <c r="M34" s="246"/>
      <c r="N34" s="247"/>
      <c r="O34" s="247"/>
      <c r="P34" s="247"/>
      <c r="Q34" s="247"/>
      <c r="R34" s="247"/>
      <c r="S34" s="247"/>
      <c r="T34" s="247"/>
      <c r="U34" s="99"/>
      <c r="V34" s="93" t="s">
        <v>14</v>
      </c>
      <c r="W34" s="100" t="s">
        <v>9</v>
      </c>
      <c r="X34" s="101"/>
      <c r="Y34" s="101"/>
      <c r="Z34" s="101"/>
      <c r="AA34" s="90"/>
    </row>
    <row r="35" spans="1:27" x14ac:dyDescent="0.25">
      <c r="A35" s="90"/>
      <c r="B35" s="252"/>
      <c r="C35" s="252"/>
      <c r="D35" s="246" t="s">
        <v>208</v>
      </c>
      <c r="E35" s="247"/>
      <c r="F35" s="247"/>
      <c r="G35" s="247"/>
      <c r="H35" s="247"/>
      <c r="I35" s="247"/>
      <c r="J35" s="254"/>
      <c r="K35" s="91">
        <f>COUNTA(C9:C33)</f>
        <v>25</v>
      </c>
      <c r="L35" s="91">
        <v>100</v>
      </c>
      <c r="M35" s="246" t="s">
        <v>208</v>
      </c>
      <c r="N35" s="247"/>
      <c r="O35" s="247"/>
      <c r="P35" s="247"/>
      <c r="Q35" s="247"/>
      <c r="R35" s="247"/>
      <c r="S35" s="247"/>
      <c r="T35" s="247"/>
      <c r="U35" s="99"/>
      <c r="V35" s="91">
        <f>COUNTA(C9:C33)</f>
        <v>25</v>
      </c>
      <c r="W35" s="91">
        <v>100</v>
      </c>
      <c r="X35" s="101"/>
      <c r="Y35" s="101"/>
      <c r="Z35" s="101"/>
      <c r="AA35" s="90"/>
    </row>
    <row r="36" spans="1:27" x14ac:dyDescent="0.25">
      <c r="A36" s="90"/>
      <c r="B36" s="252"/>
      <c r="C36" s="252"/>
      <c r="D36" s="246" t="s">
        <v>22</v>
      </c>
      <c r="E36" s="247"/>
      <c r="F36" s="247"/>
      <c r="G36" s="247"/>
      <c r="H36" s="247"/>
      <c r="I36" s="247"/>
      <c r="J36" s="254"/>
      <c r="K36" s="102">
        <f>COUNTIF(L9:L33,"І ур")</f>
        <v>0</v>
      </c>
      <c r="L36" s="103">
        <f>(K36/K35)*100</f>
        <v>0</v>
      </c>
      <c r="M36" s="246" t="s">
        <v>22</v>
      </c>
      <c r="N36" s="247"/>
      <c r="O36" s="247"/>
      <c r="P36" s="247"/>
      <c r="Q36" s="247"/>
      <c r="R36" s="247"/>
      <c r="S36" s="247"/>
      <c r="T36" s="247"/>
      <c r="U36" s="99"/>
      <c r="V36" s="102">
        <f>COUNTIF(W9:W33,"І ур")</f>
        <v>0</v>
      </c>
      <c r="W36" s="103">
        <f>(V36/V35)*100</f>
        <v>0</v>
      </c>
      <c r="X36" s="101"/>
      <c r="Y36" s="101"/>
      <c r="Z36" s="101"/>
      <c r="AA36" s="90"/>
    </row>
    <row r="37" spans="1:27" x14ac:dyDescent="0.25">
      <c r="A37" s="90"/>
      <c r="B37" s="252"/>
      <c r="C37" s="252"/>
      <c r="D37" s="246" t="s">
        <v>23</v>
      </c>
      <c r="E37" s="247"/>
      <c r="F37" s="247"/>
      <c r="G37" s="247"/>
      <c r="H37" s="247"/>
      <c r="I37" s="247"/>
      <c r="J37" s="254"/>
      <c r="K37" s="102">
        <f>COUNTIF(L9:L33,"ІІ ур")</f>
        <v>3</v>
      </c>
      <c r="L37" s="103">
        <f>(K37/K35)*100</f>
        <v>12</v>
      </c>
      <c r="M37" s="246" t="s">
        <v>23</v>
      </c>
      <c r="N37" s="247"/>
      <c r="O37" s="247"/>
      <c r="P37" s="247"/>
      <c r="Q37" s="247"/>
      <c r="R37" s="247"/>
      <c r="S37" s="247"/>
      <c r="T37" s="247"/>
      <c r="U37" s="99"/>
      <c r="V37" s="102">
        <f>COUNTIF(W9:W33,"ІІ ур")</f>
        <v>3</v>
      </c>
      <c r="W37" s="103">
        <f>(V37/V35)*100</f>
        <v>12</v>
      </c>
      <c r="X37" s="101"/>
      <c r="Y37" s="101"/>
      <c r="Z37" s="101"/>
      <c r="AA37" s="90"/>
    </row>
    <row r="38" spans="1:27" x14ac:dyDescent="0.25">
      <c r="A38" s="90"/>
      <c r="B38" s="252"/>
      <c r="C38" s="252"/>
      <c r="D38" s="246" t="s">
        <v>24</v>
      </c>
      <c r="E38" s="247"/>
      <c r="F38" s="247"/>
      <c r="G38" s="247"/>
      <c r="H38" s="247"/>
      <c r="I38" s="247"/>
      <c r="J38" s="254"/>
      <c r="K38" s="102">
        <f>COUNTIF(L9:L33,"ІІІ ур")</f>
        <v>22</v>
      </c>
      <c r="L38" s="103">
        <f>(K38/K35)*100</f>
        <v>88</v>
      </c>
      <c r="M38" s="246" t="s">
        <v>24</v>
      </c>
      <c r="N38" s="247"/>
      <c r="O38" s="247"/>
      <c r="P38" s="247"/>
      <c r="Q38" s="247"/>
      <c r="R38" s="247"/>
      <c r="S38" s="247"/>
      <c r="T38" s="247"/>
      <c r="U38" s="99"/>
      <c r="V38" s="102">
        <f>COUNTIF(W9:W33,"ІІІ ур")</f>
        <v>22</v>
      </c>
      <c r="W38" s="103">
        <f>(V38/V35)*100</f>
        <v>88</v>
      </c>
      <c r="X38" s="101"/>
      <c r="Y38" s="101"/>
      <c r="Z38" s="101"/>
      <c r="AA38" s="90"/>
    </row>
    <row r="39" spans="1:27" x14ac:dyDescent="0.25">
      <c r="A39" s="90"/>
      <c r="B39" s="252"/>
      <c r="C39" s="252"/>
      <c r="D39" s="246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54"/>
      <c r="Y39" s="93" t="s">
        <v>14</v>
      </c>
      <c r="Z39" s="100" t="s">
        <v>9</v>
      </c>
      <c r="AA39" s="90"/>
    </row>
    <row r="40" spans="1:27" x14ac:dyDescent="0.25">
      <c r="A40" s="90"/>
      <c r="B40" s="252"/>
      <c r="C40" s="252"/>
      <c r="D40" s="255" t="s">
        <v>15</v>
      </c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7"/>
      <c r="Y40" s="91">
        <f>COUNTA(C9:C33)</f>
        <v>25</v>
      </c>
      <c r="Z40" s="91">
        <v>100</v>
      </c>
      <c r="AA40" s="90"/>
    </row>
    <row r="41" spans="1:27" x14ac:dyDescent="0.25">
      <c r="A41" s="90"/>
      <c r="B41" s="252"/>
      <c r="C41" s="252"/>
      <c r="D41" s="258" t="s">
        <v>278</v>
      </c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102">
        <f>COUNTIF(Z9:Z33,"І ур")</f>
        <v>0</v>
      </c>
      <c r="Z41" s="103">
        <f>(Y41/Y40)*100</f>
        <v>0</v>
      </c>
      <c r="AA41" s="90"/>
    </row>
    <row r="42" spans="1:27" x14ac:dyDescent="0.25">
      <c r="A42" s="90"/>
      <c r="B42" s="252"/>
      <c r="C42" s="252"/>
      <c r="D42" s="258" t="s">
        <v>20</v>
      </c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102">
        <f>COUNTIF(Z9:Z33,"ІІ ур")</f>
        <v>3</v>
      </c>
      <c r="Z42" s="103">
        <f>(Y42/Y40)*100</f>
        <v>12</v>
      </c>
      <c r="AA42" s="90"/>
    </row>
    <row r="43" spans="1:27" x14ac:dyDescent="0.25">
      <c r="A43" s="90"/>
      <c r="B43" s="253"/>
      <c r="C43" s="253"/>
      <c r="D43" s="258" t="s">
        <v>21</v>
      </c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102">
        <f>COUNTIF(Z9:Z33,"ІІІ ур")</f>
        <v>22</v>
      </c>
      <c r="Z43" s="103">
        <f>(Y43/Y40)*100</f>
        <v>88</v>
      </c>
      <c r="AA43" s="90"/>
    </row>
    <row r="44" spans="1:27" x14ac:dyDescent="0.25">
      <c r="A44" s="90"/>
      <c r="AA44" s="90"/>
    </row>
    <row r="45" spans="1:27" x14ac:dyDescent="0.25">
      <c r="A45" s="90"/>
      <c r="AA45" s="90"/>
    </row>
    <row r="46" spans="1:27" x14ac:dyDescent="0.25">
      <c r="A46" s="90"/>
      <c r="AA46" s="90"/>
    </row>
    <row r="47" spans="1:27" x14ac:dyDescent="0.25">
      <c r="A47" s="90"/>
      <c r="AA47" s="90"/>
    </row>
    <row r="48" spans="1:27" x14ac:dyDescent="0.25">
      <c r="A48" s="90"/>
      <c r="AA48" s="90"/>
    </row>
    <row r="100" spans="10:11" x14ac:dyDescent="0.25">
      <c r="J100" s="21">
        <v>1</v>
      </c>
      <c r="K100" s="21" t="s">
        <v>16</v>
      </c>
    </row>
    <row r="101" spans="10:11" x14ac:dyDescent="0.25">
      <c r="J101" s="21">
        <v>1.6</v>
      </c>
      <c r="K101" s="21" t="s">
        <v>17</v>
      </c>
    </row>
    <row r="102" spans="10:11" x14ac:dyDescent="0.25">
      <c r="J102" s="21">
        <v>2.6</v>
      </c>
      <c r="K102" s="21" t="s">
        <v>18</v>
      </c>
    </row>
  </sheetData>
  <mergeCells count="34">
    <mergeCell ref="L7:L8"/>
    <mergeCell ref="M36:T36"/>
    <mergeCell ref="M37:T37"/>
    <mergeCell ref="A2:AA2"/>
    <mergeCell ref="A3:AA3"/>
    <mergeCell ref="A4:AA4"/>
    <mergeCell ref="B6:Z6"/>
    <mergeCell ref="B7:B8"/>
    <mergeCell ref="C7:C8"/>
    <mergeCell ref="D7:I7"/>
    <mergeCell ref="X7:X8"/>
    <mergeCell ref="Y7:Y8"/>
    <mergeCell ref="Z7:Z8"/>
    <mergeCell ref="J7:J8"/>
    <mergeCell ref="K7:K8"/>
    <mergeCell ref="B34:B43"/>
    <mergeCell ref="C34:C43"/>
    <mergeCell ref="D34:J34"/>
    <mergeCell ref="D35:J35"/>
    <mergeCell ref="D36:J36"/>
    <mergeCell ref="D37:J37"/>
    <mergeCell ref="D38:J38"/>
    <mergeCell ref="D39:X39"/>
    <mergeCell ref="D40:X40"/>
    <mergeCell ref="D41:X41"/>
    <mergeCell ref="D42:X42"/>
    <mergeCell ref="D43:X43"/>
    <mergeCell ref="M34:T34"/>
    <mergeCell ref="M35:T35"/>
    <mergeCell ref="W7:W8"/>
    <mergeCell ref="U7:U8"/>
    <mergeCell ref="M38:T38"/>
    <mergeCell ref="M7:T7"/>
    <mergeCell ref="V7:V8"/>
  </mergeCells>
  <pageMargins left="0" right="0" top="0" bottom="0" header="0.11811023622047245" footer="0.11811023622047245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9F93-5C43-4E1E-ABFB-F7A691DF7BBD}">
  <dimension ref="A2:AE107"/>
  <sheetViews>
    <sheetView zoomScale="80" zoomScaleNormal="80" workbookViewId="0">
      <selection activeCell="A4" sqref="A4:AE4"/>
    </sheetView>
  </sheetViews>
  <sheetFormatPr defaultRowHeight="15" x14ac:dyDescent="0.25"/>
  <cols>
    <col min="2" max="2" width="4.7109375" customWidth="1"/>
    <col min="3" max="3" width="32.42578125" customWidth="1"/>
    <col min="4" max="4" width="8.28515625" customWidth="1"/>
    <col min="5" max="5" width="9" customWidth="1"/>
    <col min="6" max="6" width="9.140625" customWidth="1"/>
    <col min="7" max="7" width="9" customWidth="1"/>
    <col min="8" max="8" width="14.5703125" customWidth="1"/>
    <col min="9" max="9" width="6.5703125" customWidth="1"/>
    <col min="10" max="10" width="7.42578125" customWidth="1"/>
    <col min="11" max="12" width="4.85546875" customWidth="1"/>
    <col min="13" max="13" width="9.7109375" customWidth="1"/>
    <col min="14" max="14" width="6.140625" customWidth="1"/>
    <col min="15" max="15" width="6.28515625" customWidth="1"/>
    <col min="16" max="16" width="10" customWidth="1"/>
    <col min="17" max="17" width="8.85546875" customWidth="1"/>
    <col min="18" max="18" width="6.42578125" customWidth="1"/>
    <col min="19" max="19" width="5.7109375" customWidth="1"/>
    <col min="20" max="20" width="5.85546875" customWidth="1"/>
    <col min="21" max="21" width="6.28515625" customWidth="1"/>
    <col min="22" max="22" width="11.5703125" customWidth="1"/>
    <col min="23" max="23" width="13.42578125" customWidth="1"/>
    <col min="24" max="24" width="6.85546875" customWidth="1"/>
    <col min="25" max="25" width="4.28515625" customWidth="1"/>
    <col min="26" max="26" width="7" customWidth="1"/>
    <col min="27" max="27" width="10" customWidth="1"/>
    <col min="30" max="30" width="10.5703125" customWidth="1"/>
  </cols>
  <sheetData>
    <row r="2" spans="1:3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x14ac:dyDescent="0.25">
      <c r="A3" s="14" t="s">
        <v>279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x14ac:dyDescent="0.25">
      <c r="A4" s="14" t="s">
        <v>280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6" spans="1:31" x14ac:dyDescent="0.25">
      <c r="B6" s="13" t="s">
        <v>254</v>
      </c>
      <c r="C6" s="13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13"/>
      <c r="AC6" s="13"/>
      <c r="AD6" s="13"/>
    </row>
    <row r="7" spans="1:31" ht="15" customHeight="1" x14ac:dyDescent="0.25">
      <c r="B7" s="12" t="s">
        <v>2</v>
      </c>
      <c r="C7" s="222" t="s">
        <v>3</v>
      </c>
      <c r="D7" s="12" t="s">
        <v>263</v>
      </c>
      <c r="E7" s="12"/>
      <c r="F7" s="12"/>
      <c r="G7" s="12"/>
      <c r="H7" s="12"/>
      <c r="I7" s="12"/>
      <c r="J7" s="12"/>
      <c r="K7" s="230" t="s">
        <v>11</v>
      </c>
      <c r="L7" s="231" t="s">
        <v>12</v>
      </c>
      <c r="M7" s="160" t="s">
        <v>13</v>
      </c>
      <c r="N7" s="153" t="s">
        <v>255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230" t="s">
        <v>11</v>
      </c>
      <c r="Z7" s="231" t="s">
        <v>12</v>
      </c>
      <c r="AA7" s="160" t="s">
        <v>13</v>
      </c>
      <c r="AB7" s="227" t="s">
        <v>5</v>
      </c>
      <c r="AC7" s="243" t="s">
        <v>6</v>
      </c>
      <c r="AD7" s="113" t="s">
        <v>7</v>
      </c>
    </row>
    <row r="8" spans="1:31" ht="225" customHeight="1" thickBot="1" x14ac:dyDescent="0.3">
      <c r="B8" s="12"/>
      <c r="C8" s="12"/>
      <c r="D8" s="77" t="s">
        <v>281</v>
      </c>
      <c r="E8" s="77" t="s">
        <v>282</v>
      </c>
      <c r="F8" s="77" t="s">
        <v>283</v>
      </c>
      <c r="G8" s="77" t="s">
        <v>284</v>
      </c>
      <c r="H8" s="77" t="s">
        <v>285</v>
      </c>
      <c r="I8" s="77" t="s">
        <v>286</v>
      </c>
      <c r="J8" s="77" t="s">
        <v>287</v>
      </c>
      <c r="K8" s="230"/>
      <c r="L8" s="231"/>
      <c r="M8" s="160"/>
      <c r="N8" s="77" t="s">
        <v>288</v>
      </c>
      <c r="O8" s="77" t="s">
        <v>289</v>
      </c>
      <c r="P8" s="77" t="s">
        <v>290</v>
      </c>
      <c r="Q8" s="77" t="s">
        <v>291</v>
      </c>
      <c r="R8" s="77" t="s">
        <v>292</v>
      </c>
      <c r="S8" s="77" t="s">
        <v>293</v>
      </c>
      <c r="T8" s="77" t="s">
        <v>294</v>
      </c>
      <c r="U8" s="77" t="s">
        <v>295</v>
      </c>
      <c r="V8" s="77" t="s">
        <v>296</v>
      </c>
      <c r="W8" s="77" t="s">
        <v>297</v>
      </c>
      <c r="X8" s="77" t="s">
        <v>298</v>
      </c>
      <c r="Y8" s="230"/>
      <c r="Z8" s="231"/>
      <c r="AA8" s="160"/>
      <c r="AB8" s="228"/>
      <c r="AC8" s="243"/>
      <c r="AD8" s="113"/>
    </row>
    <row r="9" spans="1:31" ht="19.5" thickBot="1" x14ac:dyDescent="0.3">
      <c r="B9" s="16">
        <v>1</v>
      </c>
      <c r="C9" s="44" t="s">
        <v>54</v>
      </c>
      <c r="D9" s="16" t="s">
        <v>299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2</v>
      </c>
      <c r="K9" s="78">
        <f>SUM(D9:J9)</f>
        <v>17</v>
      </c>
      <c r="L9" s="79">
        <f>AVERAGE(D9:J9)</f>
        <v>2.8333333333333335</v>
      </c>
      <c r="M9" s="30" t="str">
        <f t="shared" ref="M9:M38" si="0">IF(D9="","",VLOOKUP(L9,$J$105:$K$107,2,TRUE))</f>
        <v>ІІІ ур</v>
      </c>
      <c r="N9" s="16">
        <v>3</v>
      </c>
      <c r="O9" s="16">
        <v>3</v>
      </c>
      <c r="P9" s="16">
        <v>3</v>
      </c>
      <c r="Q9" s="16">
        <v>3</v>
      </c>
      <c r="R9" s="16">
        <v>2</v>
      </c>
      <c r="S9" s="16">
        <v>2</v>
      </c>
      <c r="T9" s="16">
        <v>3</v>
      </c>
      <c r="U9" s="16">
        <v>3</v>
      </c>
      <c r="V9" s="16">
        <v>3</v>
      </c>
      <c r="W9" s="16">
        <v>2</v>
      </c>
      <c r="X9" s="16">
        <v>2</v>
      </c>
      <c r="Y9" s="78">
        <f>SUM(N9:X9)</f>
        <v>29</v>
      </c>
      <c r="Z9" s="79">
        <f>AVERAGE(Y9/11)</f>
        <v>2.6363636363636362</v>
      </c>
      <c r="AA9" s="30" t="str">
        <f t="shared" ref="AA9" si="1">IF(R9="","",VLOOKUP(Z9,$J$105:$K$107,2,TRUE))</f>
        <v>ІІІ ур</v>
      </c>
      <c r="AB9" s="80">
        <f>K9+Y9</f>
        <v>46</v>
      </c>
      <c r="AC9" s="89">
        <f>AB9/18</f>
        <v>2.5555555555555554</v>
      </c>
      <c r="AD9" s="30" t="str">
        <f t="shared" ref="AD9" si="2">IF(U9="","",VLOOKUP(AC9,$J$105:$K$107,2,TRUE))</f>
        <v>ІІ ур</v>
      </c>
    </row>
    <row r="10" spans="1:31" ht="19.5" thickBot="1" x14ac:dyDescent="0.3">
      <c r="B10" s="16">
        <v>2</v>
      </c>
      <c r="C10" s="45" t="s">
        <v>55</v>
      </c>
      <c r="D10" s="16">
        <v>3</v>
      </c>
      <c r="E10" s="16">
        <v>3</v>
      </c>
      <c r="F10" s="16">
        <v>3</v>
      </c>
      <c r="G10" s="16">
        <v>3</v>
      </c>
      <c r="H10" s="16">
        <v>2</v>
      </c>
      <c r="I10" s="16">
        <v>3</v>
      </c>
      <c r="J10" s="16">
        <v>2</v>
      </c>
      <c r="K10" s="78">
        <f t="shared" ref="K10:K38" si="3">SUM(D10:J10)</f>
        <v>19</v>
      </c>
      <c r="L10" s="79">
        <f t="shared" ref="L10:L38" si="4">AVERAGE(D10:J10)</f>
        <v>2.7142857142857144</v>
      </c>
      <c r="M10" s="30" t="str">
        <f t="shared" si="0"/>
        <v>ІІІ ур</v>
      </c>
      <c r="N10" s="16">
        <v>3</v>
      </c>
      <c r="O10" s="16">
        <v>3</v>
      </c>
      <c r="P10" s="16">
        <v>3</v>
      </c>
      <c r="Q10" s="16">
        <v>2</v>
      </c>
      <c r="R10" s="16">
        <v>2</v>
      </c>
      <c r="S10" s="16">
        <v>2</v>
      </c>
      <c r="T10" s="16">
        <v>3</v>
      </c>
      <c r="U10" s="16">
        <v>3</v>
      </c>
      <c r="V10" s="16">
        <v>2</v>
      </c>
      <c r="W10" s="16">
        <v>2</v>
      </c>
      <c r="X10" s="16">
        <v>2</v>
      </c>
      <c r="Y10" s="78">
        <f t="shared" ref="Y10:Y38" si="5">SUM(N10:X10)</f>
        <v>27</v>
      </c>
      <c r="Z10" s="79">
        <f t="shared" ref="Z10:Z38" si="6">AVERAGE(Y10/11)</f>
        <v>2.4545454545454546</v>
      </c>
      <c r="AA10" s="30" t="str">
        <f t="shared" ref="AA10:AA38" si="7">IF(R10="","",VLOOKUP(Z10,$J$105:$K$107,2,TRUE))</f>
        <v>ІІ ур</v>
      </c>
      <c r="AB10" s="80">
        <f t="shared" ref="AB10:AB38" si="8">K10+Y10</f>
        <v>46</v>
      </c>
      <c r="AC10" s="89">
        <f t="shared" ref="AC10:AC38" si="9">AB10/18</f>
        <v>2.5555555555555554</v>
      </c>
      <c r="AD10" s="30" t="str">
        <f t="shared" ref="AD10:AD38" si="10">IF(U10="","",VLOOKUP(AC10,$J$105:$K$107,2,TRUE))</f>
        <v>ІІ ур</v>
      </c>
    </row>
    <row r="11" spans="1:31" ht="19.5" thickBot="1" x14ac:dyDescent="0.3">
      <c r="B11" s="16">
        <v>3</v>
      </c>
      <c r="C11" s="45" t="s">
        <v>56</v>
      </c>
      <c r="D11" s="16">
        <v>3</v>
      </c>
      <c r="E11" s="16">
        <v>2</v>
      </c>
      <c r="F11" s="16">
        <v>3</v>
      </c>
      <c r="G11" s="16">
        <v>3</v>
      </c>
      <c r="H11" s="16">
        <v>3</v>
      </c>
      <c r="I11" s="16">
        <v>2</v>
      </c>
      <c r="J11" s="16">
        <v>2</v>
      </c>
      <c r="K11" s="78">
        <f t="shared" si="3"/>
        <v>18</v>
      </c>
      <c r="L11" s="79">
        <f t="shared" si="4"/>
        <v>2.5714285714285716</v>
      </c>
      <c r="M11" s="30" t="str">
        <f t="shared" si="0"/>
        <v>ІІ ур</v>
      </c>
      <c r="N11" s="16">
        <v>2</v>
      </c>
      <c r="O11" s="16">
        <v>3</v>
      </c>
      <c r="P11" s="16">
        <v>3</v>
      </c>
      <c r="Q11" s="16">
        <v>3</v>
      </c>
      <c r="R11" s="16">
        <v>2</v>
      </c>
      <c r="S11" s="16">
        <v>2</v>
      </c>
      <c r="T11" s="16">
        <v>3</v>
      </c>
      <c r="U11" s="16">
        <v>3</v>
      </c>
      <c r="V11" s="16">
        <v>3</v>
      </c>
      <c r="W11" s="16">
        <v>2</v>
      </c>
      <c r="X11" s="16">
        <v>2</v>
      </c>
      <c r="Y11" s="78">
        <f t="shared" si="5"/>
        <v>28</v>
      </c>
      <c r="Z11" s="79">
        <f t="shared" si="6"/>
        <v>2.5454545454545454</v>
      </c>
      <c r="AA11" s="30" t="str">
        <f t="shared" si="7"/>
        <v>ІІ ур</v>
      </c>
      <c r="AB11" s="80">
        <f t="shared" si="8"/>
        <v>46</v>
      </c>
      <c r="AC11" s="89">
        <f t="shared" si="9"/>
        <v>2.5555555555555554</v>
      </c>
      <c r="AD11" s="30" t="str">
        <f t="shared" si="10"/>
        <v>ІІ ур</v>
      </c>
    </row>
    <row r="12" spans="1:31" ht="19.5" thickBot="1" x14ac:dyDescent="0.3">
      <c r="B12" s="16">
        <v>4</v>
      </c>
      <c r="C12" s="45" t="s">
        <v>57</v>
      </c>
      <c r="D12" s="16">
        <v>3</v>
      </c>
      <c r="E12" s="16">
        <v>3</v>
      </c>
      <c r="F12" s="16">
        <v>3</v>
      </c>
      <c r="G12" s="16">
        <v>3</v>
      </c>
      <c r="H12" s="16">
        <v>2</v>
      </c>
      <c r="I12" s="16">
        <v>2</v>
      </c>
      <c r="J12" s="16">
        <v>3</v>
      </c>
      <c r="K12" s="78">
        <f t="shared" si="3"/>
        <v>19</v>
      </c>
      <c r="L12" s="79">
        <f t="shared" si="4"/>
        <v>2.7142857142857144</v>
      </c>
      <c r="M12" s="30" t="str">
        <f t="shared" si="0"/>
        <v>ІІІ ур</v>
      </c>
      <c r="N12" s="16">
        <v>3</v>
      </c>
      <c r="O12" s="16">
        <v>3</v>
      </c>
      <c r="P12" s="16">
        <v>3</v>
      </c>
      <c r="Q12" s="16">
        <v>2</v>
      </c>
      <c r="R12" s="16">
        <v>2</v>
      </c>
      <c r="S12" s="16">
        <v>3</v>
      </c>
      <c r="T12" s="16">
        <v>3</v>
      </c>
      <c r="U12" s="16">
        <v>3</v>
      </c>
      <c r="V12" s="16">
        <v>2</v>
      </c>
      <c r="W12" s="16">
        <v>2</v>
      </c>
      <c r="X12" s="16">
        <v>3</v>
      </c>
      <c r="Y12" s="78">
        <f t="shared" si="5"/>
        <v>29</v>
      </c>
      <c r="Z12" s="79">
        <f t="shared" si="6"/>
        <v>2.6363636363636362</v>
      </c>
      <c r="AA12" s="30" t="str">
        <f t="shared" si="7"/>
        <v>ІІІ ур</v>
      </c>
      <c r="AB12" s="80">
        <f t="shared" si="8"/>
        <v>48</v>
      </c>
      <c r="AC12" s="89">
        <f t="shared" si="9"/>
        <v>2.6666666666666665</v>
      </c>
      <c r="AD12" s="30" t="str">
        <f t="shared" si="10"/>
        <v>ІІІ ур</v>
      </c>
    </row>
    <row r="13" spans="1:31" ht="19.5" thickBot="1" x14ac:dyDescent="0.3">
      <c r="B13" s="16">
        <v>5</v>
      </c>
      <c r="C13" s="45" t="s">
        <v>58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78">
        <f t="shared" si="3"/>
        <v>21</v>
      </c>
      <c r="L13" s="79">
        <f t="shared" si="4"/>
        <v>3</v>
      </c>
      <c r="M13" s="30" t="str">
        <f t="shared" si="0"/>
        <v>ІІІ ур</v>
      </c>
      <c r="N13" s="16">
        <v>3</v>
      </c>
      <c r="O13" s="16">
        <v>3</v>
      </c>
      <c r="P13" s="16">
        <v>3</v>
      </c>
      <c r="Q13" s="16">
        <v>3</v>
      </c>
      <c r="R13" s="16">
        <v>2</v>
      </c>
      <c r="S13" s="16">
        <v>2</v>
      </c>
      <c r="T13" s="16">
        <v>3</v>
      </c>
      <c r="U13" s="16">
        <v>3</v>
      </c>
      <c r="V13" s="16">
        <v>3</v>
      </c>
      <c r="W13" s="16">
        <v>2</v>
      </c>
      <c r="X13" s="16">
        <v>2</v>
      </c>
      <c r="Y13" s="78">
        <f t="shared" si="5"/>
        <v>29</v>
      </c>
      <c r="Z13" s="79">
        <f t="shared" si="6"/>
        <v>2.6363636363636362</v>
      </c>
      <c r="AA13" s="30" t="str">
        <f t="shared" si="7"/>
        <v>ІІІ ур</v>
      </c>
      <c r="AB13" s="80">
        <f t="shared" si="8"/>
        <v>50</v>
      </c>
      <c r="AC13" s="89">
        <f t="shared" si="9"/>
        <v>2.7777777777777777</v>
      </c>
      <c r="AD13" s="30" t="str">
        <f t="shared" si="10"/>
        <v>ІІІ ур</v>
      </c>
    </row>
    <row r="14" spans="1:31" ht="19.5" thickBot="1" x14ac:dyDescent="0.3">
      <c r="B14" s="16">
        <v>6</v>
      </c>
      <c r="C14" s="45" t="s">
        <v>59</v>
      </c>
      <c r="D14" s="16">
        <v>3</v>
      </c>
      <c r="E14" s="16">
        <v>3</v>
      </c>
      <c r="F14" s="16">
        <v>3</v>
      </c>
      <c r="G14" s="16">
        <v>3</v>
      </c>
      <c r="H14" s="16">
        <v>2</v>
      </c>
      <c r="I14" s="16">
        <v>2</v>
      </c>
      <c r="J14" s="16">
        <v>2</v>
      </c>
      <c r="K14" s="78">
        <f t="shared" si="3"/>
        <v>18</v>
      </c>
      <c r="L14" s="79">
        <f t="shared" si="4"/>
        <v>2.5714285714285716</v>
      </c>
      <c r="M14" s="30" t="str">
        <f t="shared" si="0"/>
        <v>ІІ ур</v>
      </c>
      <c r="N14" s="16">
        <v>3</v>
      </c>
      <c r="O14" s="16">
        <v>3</v>
      </c>
      <c r="P14" s="16">
        <v>3</v>
      </c>
      <c r="Q14" s="16">
        <v>2</v>
      </c>
      <c r="R14" s="16">
        <v>2</v>
      </c>
      <c r="S14" s="16">
        <v>2</v>
      </c>
      <c r="T14" s="16">
        <v>3</v>
      </c>
      <c r="U14" s="16">
        <v>3</v>
      </c>
      <c r="V14" s="16">
        <v>2</v>
      </c>
      <c r="W14" s="16">
        <v>2</v>
      </c>
      <c r="X14" s="16">
        <v>2</v>
      </c>
      <c r="Y14" s="78">
        <f t="shared" si="5"/>
        <v>27</v>
      </c>
      <c r="Z14" s="79">
        <f t="shared" si="6"/>
        <v>2.4545454545454546</v>
      </c>
      <c r="AA14" s="30" t="str">
        <f t="shared" si="7"/>
        <v>ІІ ур</v>
      </c>
      <c r="AB14" s="80">
        <f t="shared" si="8"/>
        <v>45</v>
      </c>
      <c r="AC14" s="89">
        <f t="shared" si="9"/>
        <v>2.5</v>
      </c>
      <c r="AD14" s="30" t="str">
        <f t="shared" si="10"/>
        <v>ІІ ур</v>
      </c>
    </row>
    <row r="15" spans="1:31" ht="19.5" thickBot="1" x14ac:dyDescent="0.3">
      <c r="B15" s="16">
        <v>7</v>
      </c>
      <c r="C15" s="45" t="s">
        <v>60</v>
      </c>
      <c r="D15" s="16">
        <v>3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16">
        <v>3</v>
      </c>
      <c r="K15" s="78">
        <f t="shared" si="3"/>
        <v>21</v>
      </c>
      <c r="L15" s="79">
        <f t="shared" si="4"/>
        <v>3</v>
      </c>
      <c r="M15" s="30" t="str">
        <f t="shared" si="0"/>
        <v>ІІІ ур</v>
      </c>
      <c r="N15" s="16">
        <v>3</v>
      </c>
      <c r="O15" s="16">
        <v>3</v>
      </c>
      <c r="P15" s="16">
        <v>3</v>
      </c>
      <c r="Q15" s="16">
        <v>2</v>
      </c>
      <c r="R15" s="16">
        <v>2</v>
      </c>
      <c r="S15" s="16">
        <v>2</v>
      </c>
      <c r="T15" s="16">
        <v>3</v>
      </c>
      <c r="U15" s="16">
        <v>3</v>
      </c>
      <c r="V15" s="16">
        <v>2</v>
      </c>
      <c r="W15" s="16">
        <v>2</v>
      </c>
      <c r="X15" s="16">
        <v>2</v>
      </c>
      <c r="Y15" s="78">
        <f t="shared" si="5"/>
        <v>27</v>
      </c>
      <c r="Z15" s="79">
        <f t="shared" si="6"/>
        <v>2.4545454545454546</v>
      </c>
      <c r="AA15" s="30" t="str">
        <f t="shared" si="7"/>
        <v>ІІ ур</v>
      </c>
      <c r="AB15" s="80">
        <f t="shared" si="8"/>
        <v>48</v>
      </c>
      <c r="AC15" s="89">
        <f t="shared" si="9"/>
        <v>2.6666666666666665</v>
      </c>
      <c r="AD15" s="30" t="str">
        <f t="shared" si="10"/>
        <v>ІІІ ур</v>
      </c>
    </row>
    <row r="16" spans="1:31" ht="19.5" thickBot="1" x14ac:dyDescent="0.3">
      <c r="B16" s="16">
        <v>8</v>
      </c>
      <c r="C16" s="45" t="s">
        <v>61</v>
      </c>
      <c r="D16" s="16">
        <v>3</v>
      </c>
      <c r="E16" s="16">
        <v>3</v>
      </c>
      <c r="F16" s="16">
        <v>3</v>
      </c>
      <c r="G16" s="16">
        <v>3</v>
      </c>
      <c r="H16" s="16">
        <v>2</v>
      </c>
      <c r="I16" s="16">
        <v>2</v>
      </c>
      <c r="J16" s="16">
        <v>2</v>
      </c>
      <c r="K16" s="78">
        <f t="shared" si="3"/>
        <v>18</v>
      </c>
      <c r="L16" s="79">
        <f t="shared" si="4"/>
        <v>2.5714285714285716</v>
      </c>
      <c r="M16" s="30" t="str">
        <f t="shared" si="0"/>
        <v>ІІ ур</v>
      </c>
      <c r="N16" s="16">
        <v>3</v>
      </c>
      <c r="O16" s="16">
        <v>3</v>
      </c>
      <c r="P16" s="16">
        <v>3</v>
      </c>
      <c r="Q16" s="16">
        <v>2</v>
      </c>
      <c r="R16" s="16">
        <v>2</v>
      </c>
      <c r="S16" s="16">
        <v>2</v>
      </c>
      <c r="T16" s="16">
        <v>3</v>
      </c>
      <c r="U16" s="16">
        <v>3</v>
      </c>
      <c r="V16" s="16">
        <v>2</v>
      </c>
      <c r="W16" s="16">
        <v>2</v>
      </c>
      <c r="X16" s="16">
        <v>2</v>
      </c>
      <c r="Y16" s="78">
        <f t="shared" si="5"/>
        <v>27</v>
      </c>
      <c r="Z16" s="79">
        <f t="shared" si="6"/>
        <v>2.4545454545454546</v>
      </c>
      <c r="AA16" s="30" t="str">
        <f t="shared" si="7"/>
        <v>ІІ ур</v>
      </c>
      <c r="AB16" s="80">
        <f t="shared" si="8"/>
        <v>45</v>
      </c>
      <c r="AC16" s="89">
        <f t="shared" si="9"/>
        <v>2.5</v>
      </c>
      <c r="AD16" s="30" t="str">
        <f t="shared" si="10"/>
        <v>ІІ ур</v>
      </c>
    </row>
    <row r="17" spans="2:30" ht="19.5" thickBot="1" x14ac:dyDescent="0.3">
      <c r="B17" s="16">
        <v>9</v>
      </c>
      <c r="C17" s="45" t="s">
        <v>62</v>
      </c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2</v>
      </c>
      <c r="J17" s="16">
        <v>3</v>
      </c>
      <c r="K17" s="78">
        <f t="shared" si="3"/>
        <v>20</v>
      </c>
      <c r="L17" s="79">
        <f t="shared" si="4"/>
        <v>2.8571428571428572</v>
      </c>
      <c r="M17" s="30" t="str">
        <f t="shared" si="0"/>
        <v>ІІІ ур</v>
      </c>
      <c r="N17" s="16">
        <v>3</v>
      </c>
      <c r="O17" s="16">
        <v>3</v>
      </c>
      <c r="P17" s="16">
        <v>3</v>
      </c>
      <c r="Q17" s="16">
        <v>3</v>
      </c>
      <c r="R17" s="16">
        <v>2</v>
      </c>
      <c r="S17" s="16">
        <v>2</v>
      </c>
      <c r="T17" s="16">
        <v>3</v>
      </c>
      <c r="U17" s="16">
        <v>3</v>
      </c>
      <c r="V17" s="16">
        <v>3</v>
      </c>
      <c r="W17" s="16">
        <v>2</v>
      </c>
      <c r="X17" s="16">
        <v>2</v>
      </c>
      <c r="Y17" s="78">
        <f t="shared" si="5"/>
        <v>29</v>
      </c>
      <c r="Z17" s="79">
        <f t="shared" si="6"/>
        <v>2.6363636363636362</v>
      </c>
      <c r="AA17" s="30" t="str">
        <f t="shared" si="7"/>
        <v>ІІІ ур</v>
      </c>
      <c r="AB17" s="80">
        <f t="shared" si="8"/>
        <v>49</v>
      </c>
      <c r="AC17" s="89">
        <f t="shared" si="9"/>
        <v>2.7222222222222223</v>
      </c>
      <c r="AD17" s="30" t="str">
        <f t="shared" si="10"/>
        <v>ІІІ ур</v>
      </c>
    </row>
    <row r="18" spans="2:30" ht="19.5" thickBot="1" x14ac:dyDescent="0.3">
      <c r="B18" s="16">
        <v>10</v>
      </c>
      <c r="C18" s="45" t="s">
        <v>63</v>
      </c>
      <c r="D18" s="16">
        <v>3</v>
      </c>
      <c r="E18" s="16">
        <v>3</v>
      </c>
      <c r="F18" s="16">
        <v>3</v>
      </c>
      <c r="G18" s="16">
        <v>3</v>
      </c>
      <c r="H18" s="16">
        <v>2</v>
      </c>
      <c r="I18" s="16">
        <v>2</v>
      </c>
      <c r="J18" s="16">
        <v>2</v>
      </c>
      <c r="K18" s="78">
        <f t="shared" si="3"/>
        <v>18</v>
      </c>
      <c r="L18" s="79">
        <f t="shared" si="4"/>
        <v>2.5714285714285716</v>
      </c>
      <c r="M18" s="30" t="str">
        <f t="shared" si="0"/>
        <v>ІІ ур</v>
      </c>
      <c r="N18" s="16">
        <v>3</v>
      </c>
      <c r="O18" s="16">
        <v>3</v>
      </c>
      <c r="P18" s="16">
        <v>3</v>
      </c>
      <c r="Q18" s="16">
        <v>2</v>
      </c>
      <c r="R18" s="16">
        <v>2</v>
      </c>
      <c r="S18" s="16">
        <v>2</v>
      </c>
      <c r="T18" s="16">
        <v>3</v>
      </c>
      <c r="U18" s="16">
        <v>3</v>
      </c>
      <c r="V18" s="16">
        <v>2</v>
      </c>
      <c r="W18" s="16">
        <v>2</v>
      </c>
      <c r="X18" s="16">
        <v>2</v>
      </c>
      <c r="Y18" s="78">
        <f t="shared" si="5"/>
        <v>27</v>
      </c>
      <c r="Z18" s="79">
        <f t="shared" si="6"/>
        <v>2.4545454545454546</v>
      </c>
      <c r="AA18" s="30" t="str">
        <f t="shared" si="7"/>
        <v>ІІ ур</v>
      </c>
      <c r="AB18" s="80">
        <f t="shared" si="8"/>
        <v>45</v>
      </c>
      <c r="AC18" s="89">
        <f t="shared" si="9"/>
        <v>2.5</v>
      </c>
      <c r="AD18" s="30" t="str">
        <f t="shared" si="10"/>
        <v>ІІ ур</v>
      </c>
    </row>
    <row r="19" spans="2:30" ht="19.5" thickBot="1" x14ac:dyDescent="0.3">
      <c r="B19" s="16">
        <v>11</v>
      </c>
      <c r="C19" s="45" t="s">
        <v>64</v>
      </c>
      <c r="D19" s="16">
        <v>3</v>
      </c>
      <c r="E19" s="16">
        <v>3</v>
      </c>
      <c r="F19" s="16">
        <v>3</v>
      </c>
      <c r="G19" s="16">
        <v>3</v>
      </c>
      <c r="H19" s="16">
        <v>2</v>
      </c>
      <c r="I19" s="16">
        <v>2</v>
      </c>
      <c r="J19" s="16">
        <v>2</v>
      </c>
      <c r="K19" s="78">
        <f t="shared" si="3"/>
        <v>18</v>
      </c>
      <c r="L19" s="79">
        <f t="shared" si="4"/>
        <v>2.5714285714285716</v>
      </c>
      <c r="M19" s="30" t="str">
        <f t="shared" si="0"/>
        <v>ІІ ур</v>
      </c>
      <c r="N19" s="16">
        <v>3</v>
      </c>
      <c r="O19" s="16">
        <v>3</v>
      </c>
      <c r="P19" s="16">
        <v>3</v>
      </c>
      <c r="Q19" s="16">
        <v>2</v>
      </c>
      <c r="R19" s="16">
        <v>2</v>
      </c>
      <c r="S19" s="16">
        <v>2</v>
      </c>
      <c r="T19" s="16">
        <v>3</v>
      </c>
      <c r="U19" s="16">
        <v>3</v>
      </c>
      <c r="V19" s="16">
        <v>2</v>
      </c>
      <c r="W19" s="16">
        <v>2</v>
      </c>
      <c r="X19" s="16">
        <v>2</v>
      </c>
      <c r="Y19" s="78">
        <f t="shared" si="5"/>
        <v>27</v>
      </c>
      <c r="Z19" s="79">
        <f t="shared" si="6"/>
        <v>2.4545454545454546</v>
      </c>
      <c r="AA19" s="30" t="str">
        <f t="shared" si="7"/>
        <v>ІІ ур</v>
      </c>
      <c r="AB19" s="80">
        <f t="shared" si="8"/>
        <v>45</v>
      </c>
      <c r="AC19" s="89">
        <f t="shared" si="9"/>
        <v>2.5</v>
      </c>
      <c r="AD19" s="30" t="str">
        <f t="shared" si="10"/>
        <v>ІІ ур</v>
      </c>
    </row>
    <row r="20" spans="2:30" ht="19.5" thickBot="1" x14ac:dyDescent="0.3">
      <c r="B20" s="16">
        <v>12</v>
      </c>
      <c r="C20" s="45" t="s">
        <v>65</v>
      </c>
      <c r="D20" s="16">
        <v>3</v>
      </c>
      <c r="E20" s="16">
        <v>3</v>
      </c>
      <c r="F20" s="16">
        <v>3</v>
      </c>
      <c r="G20" s="16">
        <v>3</v>
      </c>
      <c r="H20" s="16">
        <v>2</v>
      </c>
      <c r="I20" s="16">
        <v>3</v>
      </c>
      <c r="J20" s="16">
        <v>2</v>
      </c>
      <c r="K20" s="78">
        <f t="shared" si="3"/>
        <v>19</v>
      </c>
      <c r="L20" s="79">
        <f t="shared" si="4"/>
        <v>2.7142857142857144</v>
      </c>
      <c r="M20" s="30" t="str">
        <f t="shared" si="0"/>
        <v>ІІІ ур</v>
      </c>
      <c r="N20" s="16">
        <v>3</v>
      </c>
      <c r="O20" s="16">
        <v>3</v>
      </c>
      <c r="P20" s="16">
        <v>3</v>
      </c>
      <c r="Q20" s="16">
        <v>2</v>
      </c>
      <c r="R20" s="16">
        <v>2</v>
      </c>
      <c r="S20" s="16">
        <v>2</v>
      </c>
      <c r="T20" s="16">
        <v>3</v>
      </c>
      <c r="U20" s="16">
        <v>3</v>
      </c>
      <c r="V20" s="16">
        <v>2</v>
      </c>
      <c r="W20" s="16">
        <v>2</v>
      </c>
      <c r="X20" s="16">
        <v>2</v>
      </c>
      <c r="Y20" s="78">
        <f t="shared" si="5"/>
        <v>27</v>
      </c>
      <c r="Z20" s="79">
        <f t="shared" si="6"/>
        <v>2.4545454545454546</v>
      </c>
      <c r="AA20" s="30" t="str">
        <f t="shared" si="7"/>
        <v>ІІ ур</v>
      </c>
      <c r="AB20" s="80">
        <f t="shared" si="8"/>
        <v>46</v>
      </c>
      <c r="AC20" s="89">
        <f t="shared" si="9"/>
        <v>2.5555555555555554</v>
      </c>
      <c r="AD20" s="30" t="str">
        <f t="shared" si="10"/>
        <v>ІІ ур</v>
      </c>
    </row>
    <row r="21" spans="2:30" ht="19.5" thickBot="1" x14ac:dyDescent="0.3">
      <c r="B21" s="16">
        <v>13</v>
      </c>
      <c r="C21" s="45" t="s">
        <v>66</v>
      </c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2</v>
      </c>
      <c r="J21" s="16">
        <v>3</v>
      </c>
      <c r="K21" s="78">
        <f t="shared" si="3"/>
        <v>20</v>
      </c>
      <c r="L21" s="79">
        <f t="shared" si="4"/>
        <v>2.8571428571428572</v>
      </c>
      <c r="M21" s="30" t="str">
        <f t="shared" si="0"/>
        <v>ІІІ ур</v>
      </c>
      <c r="N21" s="16">
        <v>3</v>
      </c>
      <c r="O21" s="16">
        <v>3</v>
      </c>
      <c r="P21" s="16">
        <v>3</v>
      </c>
      <c r="Q21" s="16">
        <v>3</v>
      </c>
      <c r="R21" s="16">
        <v>2</v>
      </c>
      <c r="S21" s="16">
        <v>3</v>
      </c>
      <c r="T21" s="16">
        <v>3</v>
      </c>
      <c r="U21" s="16">
        <v>3</v>
      </c>
      <c r="V21" s="16">
        <v>3</v>
      </c>
      <c r="W21" s="16">
        <v>2</v>
      </c>
      <c r="X21" s="16">
        <v>3</v>
      </c>
      <c r="Y21" s="78">
        <f t="shared" si="5"/>
        <v>31</v>
      </c>
      <c r="Z21" s="79">
        <f t="shared" si="6"/>
        <v>2.8181818181818183</v>
      </c>
      <c r="AA21" s="30" t="str">
        <f t="shared" si="7"/>
        <v>ІІІ ур</v>
      </c>
      <c r="AB21" s="80">
        <f t="shared" si="8"/>
        <v>51</v>
      </c>
      <c r="AC21" s="89">
        <f t="shared" si="9"/>
        <v>2.8333333333333335</v>
      </c>
      <c r="AD21" s="30" t="str">
        <f t="shared" si="10"/>
        <v>ІІІ ур</v>
      </c>
    </row>
    <row r="22" spans="2:30" ht="19.5" thickBot="1" x14ac:dyDescent="0.3">
      <c r="B22" s="16">
        <v>14</v>
      </c>
      <c r="C22" s="45" t="s">
        <v>67</v>
      </c>
      <c r="D22" s="16">
        <v>2</v>
      </c>
      <c r="E22" s="16">
        <v>2</v>
      </c>
      <c r="F22" s="16">
        <v>2</v>
      </c>
      <c r="G22" s="16">
        <v>2</v>
      </c>
      <c r="H22" s="16">
        <v>3</v>
      </c>
      <c r="I22" s="16">
        <v>2</v>
      </c>
      <c r="J22" s="16">
        <v>3</v>
      </c>
      <c r="K22" s="78">
        <f t="shared" si="3"/>
        <v>16</v>
      </c>
      <c r="L22" s="79">
        <f t="shared" si="4"/>
        <v>2.2857142857142856</v>
      </c>
      <c r="M22" s="30" t="str">
        <f t="shared" si="0"/>
        <v>ІІ ур</v>
      </c>
      <c r="N22" s="16">
        <v>2</v>
      </c>
      <c r="O22" s="16">
        <v>2</v>
      </c>
      <c r="P22" s="16">
        <v>2</v>
      </c>
      <c r="Q22" s="16">
        <v>3</v>
      </c>
      <c r="R22" s="16">
        <v>2</v>
      </c>
      <c r="S22" s="16">
        <v>3</v>
      </c>
      <c r="T22" s="16">
        <v>2</v>
      </c>
      <c r="U22" s="16">
        <v>2</v>
      </c>
      <c r="V22" s="16">
        <v>3</v>
      </c>
      <c r="W22" s="16">
        <v>2</v>
      </c>
      <c r="X22" s="16">
        <v>3</v>
      </c>
      <c r="Y22" s="78">
        <f t="shared" si="5"/>
        <v>26</v>
      </c>
      <c r="Z22" s="79">
        <f t="shared" si="6"/>
        <v>2.3636363636363638</v>
      </c>
      <c r="AA22" s="30" t="str">
        <f t="shared" si="7"/>
        <v>ІІ ур</v>
      </c>
      <c r="AB22" s="80">
        <f t="shared" si="8"/>
        <v>42</v>
      </c>
      <c r="AC22" s="89">
        <f t="shared" si="9"/>
        <v>2.3333333333333335</v>
      </c>
      <c r="AD22" s="30" t="str">
        <f t="shared" si="10"/>
        <v>ІІ ур</v>
      </c>
    </row>
    <row r="23" spans="2:30" ht="19.5" thickBot="1" x14ac:dyDescent="0.3">
      <c r="B23" s="16">
        <v>15</v>
      </c>
      <c r="C23" s="45" t="s">
        <v>68</v>
      </c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78">
        <f t="shared" si="3"/>
        <v>21</v>
      </c>
      <c r="L23" s="79">
        <f t="shared" si="4"/>
        <v>3</v>
      </c>
      <c r="M23" s="30" t="str">
        <f t="shared" si="0"/>
        <v>ІІІ ур</v>
      </c>
      <c r="N23" s="16">
        <v>3</v>
      </c>
      <c r="O23" s="16">
        <v>3</v>
      </c>
      <c r="P23" s="16">
        <v>3</v>
      </c>
      <c r="Q23" s="16">
        <v>2</v>
      </c>
      <c r="R23" s="16">
        <v>2</v>
      </c>
      <c r="S23" s="16">
        <v>3</v>
      </c>
      <c r="T23" s="16">
        <v>3</v>
      </c>
      <c r="U23" s="16">
        <v>3</v>
      </c>
      <c r="V23" s="16">
        <v>2</v>
      </c>
      <c r="W23" s="16">
        <v>2</v>
      </c>
      <c r="X23" s="16">
        <v>3</v>
      </c>
      <c r="Y23" s="78">
        <f t="shared" si="5"/>
        <v>29</v>
      </c>
      <c r="Z23" s="79">
        <f t="shared" si="6"/>
        <v>2.6363636363636362</v>
      </c>
      <c r="AA23" s="30" t="str">
        <f t="shared" si="7"/>
        <v>ІІІ ур</v>
      </c>
      <c r="AB23" s="80">
        <f t="shared" si="8"/>
        <v>50</v>
      </c>
      <c r="AC23" s="89">
        <f t="shared" si="9"/>
        <v>2.7777777777777777</v>
      </c>
      <c r="AD23" s="30" t="str">
        <f t="shared" si="10"/>
        <v>ІІІ ур</v>
      </c>
    </row>
    <row r="24" spans="2:30" ht="19.5" thickBot="1" x14ac:dyDescent="0.3">
      <c r="B24" s="16">
        <v>16</v>
      </c>
      <c r="C24" s="45" t="s">
        <v>69</v>
      </c>
      <c r="D24" s="16">
        <v>3</v>
      </c>
      <c r="E24" s="16">
        <v>3</v>
      </c>
      <c r="F24" s="16">
        <v>3</v>
      </c>
      <c r="G24" s="16">
        <v>3</v>
      </c>
      <c r="H24" s="16">
        <v>3</v>
      </c>
      <c r="I24" s="16">
        <v>2</v>
      </c>
      <c r="J24" s="16">
        <v>2</v>
      </c>
      <c r="K24" s="78">
        <f t="shared" si="3"/>
        <v>19</v>
      </c>
      <c r="L24" s="79">
        <f t="shared" si="4"/>
        <v>2.7142857142857144</v>
      </c>
      <c r="M24" s="30" t="str">
        <f t="shared" si="0"/>
        <v>ІІІ ур</v>
      </c>
      <c r="N24" s="16">
        <v>3</v>
      </c>
      <c r="O24" s="16">
        <v>3</v>
      </c>
      <c r="P24" s="16">
        <v>3</v>
      </c>
      <c r="Q24" s="16">
        <v>3</v>
      </c>
      <c r="R24" s="16">
        <v>2</v>
      </c>
      <c r="S24" s="16">
        <v>2</v>
      </c>
      <c r="T24" s="16">
        <v>3</v>
      </c>
      <c r="U24" s="16">
        <v>3</v>
      </c>
      <c r="V24" s="16">
        <v>3</v>
      </c>
      <c r="W24" s="16">
        <v>2</v>
      </c>
      <c r="X24" s="16">
        <v>2</v>
      </c>
      <c r="Y24" s="78">
        <f t="shared" si="5"/>
        <v>29</v>
      </c>
      <c r="Z24" s="79">
        <f t="shared" si="6"/>
        <v>2.6363636363636362</v>
      </c>
      <c r="AA24" s="30" t="str">
        <f t="shared" si="7"/>
        <v>ІІІ ур</v>
      </c>
      <c r="AB24" s="80">
        <f t="shared" si="8"/>
        <v>48</v>
      </c>
      <c r="AC24" s="89">
        <f t="shared" si="9"/>
        <v>2.6666666666666665</v>
      </c>
      <c r="AD24" s="30" t="str">
        <f t="shared" si="10"/>
        <v>ІІІ ур</v>
      </c>
    </row>
    <row r="25" spans="2:30" ht="19.5" thickBot="1" x14ac:dyDescent="0.3">
      <c r="B25" s="16">
        <v>17</v>
      </c>
      <c r="C25" s="45" t="s">
        <v>70</v>
      </c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2</v>
      </c>
      <c r="J25" s="16">
        <v>3</v>
      </c>
      <c r="K25" s="78">
        <f t="shared" si="3"/>
        <v>20</v>
      </c>
      <c r="L25" s="79">
        <f t="shared" si="4"/>
        <v>2.8571428571428572</v>
      </c>
      <c r="M25" s="30" t="str">
        <f t="shared" si="0"/>
        <v>ІІІ ур</v>
      </c>
      <c r="N25" s="16">
        <v>3</v>
      </c>
      <c r="O25" s="16">
        <v>3</v>
      </c>
      <c r="P25" s="16">
        <v>3</v>
      </c>
      <c r="Q25" s="16">
        <v>3</v>
      </c>
      <c r="R25" s="16">
        <v>2</v>
      </c>
      <c r="S25" s="16">
        <v>3</v>
      </c>
      <c r="T25" s="16">
        <v>3</v>
      </c>
      <c r="U25" s="16">
        <v>3</v>
      </c>
      <c r="V25" s="16">
        <v>3</v>
      </c>
      <c r="W25" s="16">
        <v>2</v>
      </c>
      <c r="X25" s="16">
        <v>3</v>
      </c>
      <c r="Y25" s="78">
        <f t="shared" si="5"/>
        <v>31</v>
      </c>
      <c r="Z25" s="79">
        <f t="shared" si="6"/>
        <v>2.8181818181818183</v>
      </c>
      <c r="AA25" s="30" t="str">
        <f t="shared" si="7"/>
        <v>ІІІ ур</v>
      </c>
      <c r="AB25" s="80">
        <f t="shared" si="8"/>
        <v>51</v>
      </c>
      <c r="AC25" s="89">
        <f t="shared" si="9"/>
        <v>2.8333333333333335</v>
      </c>
      <c r="AD25" s="30" t="str">
        <f t="shared" si="10"/>
        <v>ІІІ ур</v>
      </c>
    </row>
    <row r="26" spans="2:30" ht="19.5" thickBot="1" x14ac:dyDescent="0.3">
      <c r="B26" s="16">
        <v>18</v>
      </c>
      <c r="C26" s="45" t="s">
        <v>71</v>
      </c>
      <c r="D26" s="16">
        <v>3</v>
      </c>
      <c r="E26" s="16">
        <v>3</v>
      </c>
      <c r="F26" s="16">
        <v>2</v>
      </c>
      <c r="G26" s="16">
        <v>3</v>
      </c>
      <c r="H26" s="16">
        <v>2</v>
      </c>
      <c r="I26" s="16">
        <v>2</v>
      </c>
      <c r="J26" s="16">
        <v>2</v>
      </c>
      <c r="K26" s="78">
        <f t="shared" si="3"/>
        <v>17</v>
      </c>
      <c r="L26" s="79">
        <f t="shared" si="4"/>
        <v>2.4285714285714284</v>
      </c>
      <c r="M26" s="30" t="str">
        <f t="shared" si="0"/>
        <v>ІІ ур</v>
      </c>
      <c r="N26" s="16">
        <v>3</v>
      </c>
      <c r="O26" s="16">
        <v>2</v>
      </c>
      <c r="P26" s="16">
        <v>3</v>
      </c>
      <c r="Q26" s="16">
        <v>2</v>
      </c>
      <c r="R26" s="16">
        <v>2</v>
      </c>
      <c r="S26" s="16">
        <v>2</v>
      </c>
      <c r="T26" s="16">
        <v>2</v>
      </c>
      <c r="U26" s="16">
        <v>3</v>
      </c>
      <c r="V26" s="16">
        <v>2</v>
      </c>
      <c r="W26" s="16">
        <v>2</v>
      </c>
      <c r="X26" s="16">
        <v>2</v>
      </c>
      <c r="Y26" s="78">
        <f t="shared" si="5"/>
        <v>25</v>
      </c>
      <c r="Z26" s="79">
        <f t="shared" si="6"/>
        <v>2.2727272727272729</v>
      </c>
      <c r="AA26" s="30" t="str">
        <f t="shared" si="7"/>
        <v>ІІ ур</v>
      </c>
      <c r="AB26" s="80">
        <f t="shared" si="8"/>
        <v>42</v>
      </c>
      <c r="AC26" s="89">
        <f t="shared" si="9"/>
        <v>2.3333333333333335</v>
      </c>
      <c r="AD26" s="30" t="str">
        <f t="shared" si="10"/>
        <v>ІІ ур</v>
      </c>
    </row>
    <row r="27" spans="2:30" ht="19.5" thickBot="1" x14ac:dyDescent="0.3">
      <c r="B27" s="16">
        <v>19</v>
      </c>
      <c r="C27" s="45" t="s">
        <v>72</v>
      </c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2</v>
      </c>
      <c r="J27" s="16">
        <v>2</v>
      </c>
      <c r="K27" s="78">
        <f t="shared" si="3"/>
        <v>19</v>
      </c>
      <c r="L27" s="79">
        <f t="shared" si="4"/>
        <v>2.7142857142857144</v>
      </c>
      <c r="M27" s="30" t="str">
        <f t="shared" si="0"/>
        <v>ІІІ ур</v>
      </c>
      <c r="N27" s="16">
        <v>3</v>
      </c>
      <c r="O27" s="16">
        <v>3</v>
      </c>
      <c r="P27" s="16">
        <v>3</v>
      </c>
      <c r="Q27" s="16">
        <v>3</v>
      </c>
      <c r="R27" s="16">
        <v>2</v>
      </c>
      <c r="S27" s="16">
        <v>2</v>
      </c>
      <c r="T27" s="16">
        <v>3</v>
      </c>
      <c r="U27" s="16">
        <v>3</v>
      </c>
      <c r="V27" s="16">
        <v>3</v>
      </c>
      <c r="W27" s="16">
        <v>2</v>
      </c>
      <c r="X27" s="16">
        <v>2</v>
      </c>
      <c r="Y27" s="78">
        <f t="shared" si="5"/>
        <v>29</v>
      </c>
      <c r="Z27" s="79">
        <f t="shared" si="6"/>
        <v>2.6363636363636362</v>
      </c>
      <c r="AA27" s="30" t="str">
        <f t="shared" si="7"/>
        <v>ІІІ ур</v>
      </c>
      <c r="AB27" s="80">
        <f t="shared" si="8"/>
        <v>48</v>
      </c>
      <c r="AC27" s="89">
        <f t="shared" si="9"/>
        <v>2.6666666666666665</v>
      </c>
      <c r="AD27" s="30" t="str">
        <f t="shared" si="10"/>
        <v>ІІІ ур</v>
      </c>
    </row>
    <row r="28" spans="2:30" ht="19.5" thickBot="1" x14ac:dyDescent="0.3">
      <c r="B28" s="16">
        <v>20</v>
      </c>
      <c r="C28" s="45" t="s">
        <v>73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2</v>
      </c>
      <c r="K28" s="78">
        <f t="shared" si="3"/>
        <v>20</v>
      </c>
      <c r="L28" s="79">
        <f t="shared" si="4"/>
        <v>2.8571428571428572</v>
      </c>
      <c r="M28" s="30" t="str">
        <f t="shared" si="0"/>
        <v>ІІІ ур</v>
      </c>
      <c r="N28" s="16">
        <v>3</v>
      </c>
      <c r="O28" s="16">
        <v>3</v>
      </c>
      <c r="P28" s="16">
        <v>3</v>
      </c>
      <c r="Q28" s="16">
        <v>2</v>
      </c>
      <c r="R28" s="16">
        <v>3</v>
      </c>
      <c r="S28" s="16">
        <v>2</v>
      </c>
      <c r="T28" s="16">
        <v>3</v>
      </c>
      <c r="U28" s="16">
        <v>3</v>
      </c>
      <c r="V28" s="16">
        <v>2</v>
      </c>
      <c r="W28" s="16">
        <v>3</v>
      </c>
      <c r="X28" s="16">
        <v>2</v>
      </c>
      <c r="Y28" s="78">
        <f t="shared" si="5"/>
        <v>29</v>
      </c>
      <c r="Z28" s="79">
        <f t="shared" si="6"/>
        <v>2.6363636363636362</v>
      </c>
      <c r="AA28" s="30" t="str">
        <f t="shared" si="7"/>
        <v>ІІІ ур</v>
      </c>
      <c r="AB28" s="80">
        <f t="shared" si="8"/>
        <v>49</v>
      </c>
      <c r="AC28" s="89">
        <f t="shared" si="9"/>
        <v>2.7222222222222223</v>
      </c>
      <c r="AD28" s="30" t="str">
        <f t="shared" si="10"/>
        <v>ІІІ ур</v>
      </c>
    </row>
    <row r="29" spans="2:30" ht="19.5" thickBot="1" x14ac:dyDescent="0.3">
      <c r="B29" s="16">
        <v>21</v>
      </c>
      <c r="C29" s="45" t="s">
        <v>74</v>
      </c>
      <c r="D29" s="16">
        <v>3</v>
      </c>
      <c r="E29" s="16">
        <v>3</v>
      </c>
      <c r="F29" s="16">
        <v>3</v>
      </c>
      <c r="G29" s="16">
        <v>3</v>
      </c>
      <c r="H29" s="16">
        <v>2</v>
      </c>
      <c r="I29" s="16">
        <v>3</v>
      </c>
      <c r="J29" s="16">
        <v>3</v>
      </c>
      <c r="K29" s="78">
        <f t="shared" si="3"/>
        <v>20</v>
      </c>
      <c r="L29" s="79">
        <f t="shared" si="4"/>
        <v>2.8571428571428572</v>
      </c>
      <c r="M29" s="30" t="str">
        <f t="shared" si="0"/>
        <v>ІІІ ур</v>
      </c>
      <c r="N29" s="16">
        <v>3</v>
      </c>
      <c r="O29" s="16">
        <v>3</v>
      </c>
      <c r="P29" s="16">
        <v>3</v>
      </c>
      <c r="Q29" s="16">
        <v>2</v>
      </c>
      <c r="R29" s="16">
        <v>2</v>
      </c>
      <c r="S29" s="16">
        <v>3</v>
      </c>
      <c r="T29" s="16">
        <v>3</v>
      </c>
      <c r="U29" s="16">
        <v>3</v>
      </c>
      <c r="V29" s="16">
        <v>2</v>
      </c>
      <c r="W29" s="16">
        <v>2</v>
      </c>
      <c r="X29" s="16">
        <v>3</v>
      </c>
      <c r="Y29" s="78">
        <f t="shared" si="5"/>
        <v>29</v>
      </c>
      <c r="Z29" s="79">
        <f t="shared" si="6"/>
        <v>2.6363636363636362</v>
      </c>
      <c r="AA29" s="30" t="str">
        <f t="shared" si="7"/>
        <v>ІІІ ур</v>
      </c>
      <c r="AB29" s="80">
        <f t="shared" si="8"/>
        <v>49</v>
      </c>
      <c r="AC29" s="89">
        <f t="shared" si="9"/>
        <v>2.7222222222222223</v>
      </c>
      <c r="AD29" s="30" t="str">
        <f t="shared" si="10"/>
        <v>ІІІ ур</v>
      </c>
    </row>
    <row r="30" spans="2:30" ht="19.5" thickBot="1" x14ac:dyDescent="0.3">
      <c r="B30" s="16">
        <v>22</v>
      </c>
      <c r="C30" s="45" t="s">
        <v>75</v>
      </c>
      <c r="D30" s="16">
        <v>3</v>
      </c>
      <c r="E30" s="16">
        <v>3</v>
      </c>
      <c r="F30" s="16">
        <v>3</v>
      </c>
      <c r="G30" s="16">
        <v>2</v>
      </c>
      <c r="H30" s="16">
        <v>2</v>
      </c>
      <c r="I30" s="16">
        <v>2</v>
      </c>
      <c r="J30" s="16">
        <v>2</v>
      </c>
      <c r="K30" s="78">
        <f t="shared" si="3"/>
        <v>17</v>
      </c>
      <c r="L30" s="79">
        <f t="shared" si="4"/>
        <v>2.4285714285714284</v>
      </c>
      <c r="M30" s="30" t="str">
        <f t="shared" si="0"/>
        <v>ІІ ур</v>
      </c>
      <c r="N30" s="16">
        <v>3</v>
      </c>
      <c r="O30" s="16">
        <v>3</v>
      </c>
      <c r="P30" s="16">
        <v>2</v>
      </c>
      <c r="Q30" s="16">
        <v>2</v>
      </c>
      <c r="R30" s="16">
        <v>2</v>
      </c>
      <c r="S30" s="16">
        <v>2</v>
      </c>
      <c r="T30" s="16">
        <v>3</v>
      </c>
      <c r="U30" s="16">
        <v>2</v>
      </c>
      <c r="V30" s="16">
        <v>2</v>
      </c>
      <c r="W30" s="16">
        <v>2</v>
      </c>
      <c r="X30" s="16">
        <v>2</v>
      </c>
      <c r="Y30" s="78">
        <f t="shared" si="5"/>
        <v>25</v>
      </c>
      <c r="Z30" s="79">
        <f t="shared" si="6"/>
        <v>2.2727272727272729</v>
      </c>
      <c r="AA30" s="30" t="str">
        <f t="shared" si="7"/>
        <v>ІІ ур</v>
      </c>
      <c r="AB30" s="80">
        <f t="shared" si="8"/>
        <v>42</v>
      </c>
      <c r="AC30" s="89">
        <f t="shared" si="9"/>
        <v>2.3333333333333335</v>
      </c>
      <c r="AD30" s="30" t="str">
        <f t="shared" si="10"/>
        <v>ІІ ур</v>
      </c>
    </row>
    <row r="31" spans="2:30" ht="19.5" thickBot="1" x14ac:dyDescent="0.3">
      <c r="B31" s="16">
        <v>23</v>
      </c>
      <c r="C31" s="45" t="s">
        <v>76</v>
      </c>
      <c r="D31" s="16">
        <v>3</v>
      </c>
      <c r="E31" s="16">
        <v>2</v>
      </c>
      <c r="F31" s="16">
        <v>3</v>
      </c>
      <c r="G31" s="16">
        <v>2</v>
      </c>
      <c r="H31" s="16">
        <v>2</v>
      </c>
      <c r="I31" s="16">
        <v>2</v>
      </c>
      <c r="J31" s="16">
        <v>2</v>
      </c>
      <c r="K31" s="78">
        <f t="shared" si="3"/>
        <v>16</v>
      </c>
      <c r="L31" s="79">
        <f t="shared" si="4"/>
        <v>2.2857142857142856</v>
      </c>
      <c r="M31" s="30" t="str">
        <f t="shared" si="0"/>
        <v>ІІ ур</v>
      </c>
      <c r="N31" s="16">
        <v>2</v>
      </c>
      <c r="O31" s="16">
        <v>3</v>
      </c>
      <c r="P31" s="16">
        <v>2</v>
      </c>
      <c r="Q31" s="16">
        <v>2</v>
      </c>
      <c r="R31" s="16">
        <v>2</v>
      </c>
      <c r="S31" s="16">
        <v>2</v>
      </c>
      <c r="T31" s="16">
        <v>3</v>
      </c>
      <c r="U31" s="16">
        <v>2</v>
      </c>
      <c r="V31" s="16">
        <v>2</v>
      </c>
      <c r="W31" s="16">
        <v>2</v>
      </c>
      <c r="X31" s="16">
        <v>2</v>
      </c>
      <c r="Y31" s="78">
        <f t="shared" si="5"/>
        <v>24</v>
      </c>
      <c r="Z31" s="79">
        <f t="shared" si="6"/>
        <v>2.1818181818181817</v>
      </c>
      <c r="AA31" s="30" t="str">
        <f t="shared" si="7"/>
        <v>ІІ ур</v>
      </c>
      <c r="AB31" s="80">
        <f t="shared" si="8"/>
        <v>40</v>
      </c>
      <c r="AC31" s="89">
        <f t="shared" si="9"/>
        <v>2.2222222222222223</v>
      </c>
      <c r="AD31" s="30" t="str">
        <f t="shared" si="10"/>
        <v>ІІ ур</v>
      </c>
    </row>
    <row r="32" spans="2:30" ht="19.5" thickBot="1" x14ac:dyDescent="0.3">
      <c r="B32" s="16">
        <v>24</v>
      </c>
      <c r="C32" s="45" t="s">
        <v>77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16">
        <v>2</v>
      </c>
      <c r="K32" s="78">
        <f t="shared" si="3"/>
        <v>14</v>
      </c>
      <c r="L32" s="79">
        <f t="shared" si="4"/>
        <v>2</v>
      </c>
      <c r="M32" s="30" t="str">
        <f t="shared" si="0"/>
        <v>ІІ ур</v>
      </c>
      <c r="N32" s="16">
        <v>2</v>
      </c>
      <c r="O32" s="16">
        <v>2</v>
      </c>
      <c r="P32" s="16">
        <v>2</v>
      </c>
      <c r="Q32" s="16">
        <v>2</v>
      </c>
      <c r="R32" s="16">
        <v>2</v>
      </c>
      <c r="S32" s="16">
        <v>2</v>
      </c>
      <c r="T32" s="16">
        <v>2</v>
      </c>
      <c r="U32" s="16">
        <v>2</v>
      </c>
      <c r="V32" s="16">
        <v>2</v>
      </c>
      <c r="W32" s="16">
        <v>2</v>
      </c>
      <c r="X32" s="16">
        <v>2</v>
      </c>
      <c r="Y32" s="78">
        <f t="shared" si="5"/>
        <v>22</v>
      </c>
      <c r="Z32" s="79">
        <f t="shared" si="6"/>
        <v>2</v>
      </c>
      <c r="AA32" s="30" t="str">
        <f t="shared" si="7"/>
        <v>ІІ ур</v>
      </c>
      <c r="AB32" s="80">
        <f t="shared" si="8"/>
        <v>36</v>
      </c>
      <c r="AC32" s="89">
        <f t="shared" si="9"/>
        <v>2</v>
      </c>
      <c r="AD32" s="30" t="str">
        <f t="shared" si="10"/>
        <v>ІІ ур</v>
      </c>
    </row>
    <row r="33" spans="2:30" ht="19.5" thickBot="1" x14ac:dyDescent="0.3">
      <c r="B33" s="16">
        <v>25</v>
      </c>
      <c r="C33" s="45" t="s">
        <v>78</v>
      </c>
      <c r="D33" s="16">
        <v>3</v>
      </c>
      <c r="E33" s="16">
        <v>3</v>
      </c>
      <c r="F33" s="16">
        <v>3</v>
      </c>
      <c r="G33" s="16">
        <v>3</v>
      </c>
      <c r="H33" s="16">
        <v>2</v>
      </c>
      <c r="I33" s="16">
        <v>2</v>
      </c>
      <c r="J33" s="16">
        <v>2</v>
      </c>
      <c r="K33" s="78">
        <f t="shared" si="3"/>
        <v>18</v>
      </c>
      <c r="L33" s="79">
        <f t="shared" si="4"/>
        <v>2.5714285714285716</v>
      </c>
      <c r="M33" s="30" t="str">
        <f t="shared" si="0"/>
        <v>ІІ ур</v>
      </c>
      <c r="N33" s="16">
        <v>3</v>
      </c>
      <c r="O33" s="16">
        <v>3</v>
      </c>
      <c r="P33" s="16">
        <v>3</v>
      </c>
      <c r="Q33" s="16">
        <v>2</v>
      </c>
      <c r="R33" s="16">
        <v>2</v>
      </c>
      <c r="S33" s="16">
        <v>2</v>
      </c>
      <c r="T33" s="16">
        <v>3</v>
      </c>
      <c r="U33" s="16">
        <v>3</v>
      </c>
      <c r="V33" s="16">
        <v>2</v>
      </c>
      <c r="W33" s="16">
        <v>2</v>
      </c>
      <c r="X33" s="16">
        <v>2</v>
      </c>
      <c r="Y33" s="78">
        <f t="shared" si="5"/>
        <v>27</v>
      </c>
      <c r="Z33" s="79">
        <f t="shared" si="6"/>
        <v>2.4545454545454546</v>
      </c>
      <c r="AA33" s="30" t="str">
        <f t="shared" si="7"/>
        <v>ІІ ур</v>
      </c>
      <c r="AB33" s="80">
        <f t="shared" si="8"/>
        <v>45</v>
      </c>
      <c r="AC33" s="89">
        <f t="shared" si="9"/>
        <v>2.5</v>
      </c>
      <c r="AD33" s="30" t="str">
        <f t="shared" si="10"/>
        <v>ІІ ур</v>
      </c>
    </row>
    <row r="34" spans="2:30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78">
        <f t="shared" si="3"/>
        <v>0</v>
      </c>
      <c r="L34" s="79">
        <f t="shared" si="4"/>
        <v>0</v>
      </c>
      <c r="M34" s="30" t="e">
        <f t="shared" si="0"/>
        <v>#N/A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78">
        <f t="shared" si="5"/>
        <v>0</v>
      </c>
      <c r="Z34" s="79">
        <f t="shared" si="6"/>
        <v>0</v>
      </c>
      <c r="AA34" s="30" t="e">
        <f t="shared" si="7"/>
        <v>#N/A</v>
      </c>
      <c r="AB34" s="80">
        <f t="shared" si="8"/>
        <v>0</v>
      </c>
      <c r="AC34" s="89">
        <f t="shared" si="9"/>
        <v>0</v>
      </c>
      <c r="AD34" s="30" t="e">
        <f t="shared" si="10"/>
        <v>#N/A</v>
      </c>
    </row>
    <row r="35" spans="2:30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78">
        <f t="shared" si="3"/>
        <v>0</v>
      </c>
      <c r="L35" s="79">
        <f t="shared" si="4"/>
        <v>0</v>
      </c>
      <c r="M35" s="30" t="e">
        <f t="shared" si="0"/>
        <v>#N/A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78">
        <f t="shared" si="5"/>
        <v>0</v>
      </c>
      <c r="Z35" s="79">
        <f t="shared" si="6"/>
        <v>0</v>
      </c>
      <c r="AA35" s="30" t="e">
        <f t="shared" si="7"/>
        <v>#N/A</v>
      </c>
      <c r="AB35" s="80">
        <f t="shared" si="8"/>
        <v>0</v>
      </c>
      <c r="AC35" s="89">
        <f t="shared" si="9"/>
        <v>0</v>
      </c>
      <c r="AD35" s="30" t="e">
        <f t="shared" si="10"/>
        <v>#N/A</v>
      </c>
    </row>
    <row r="36" spans="2:30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78">
        <f t="shared" si="3"/>
        <v>0</v>
      </c>
      <c r="L36" s="79">
        <f t="shared" si="4"/>
        <v>0</v>
      </c>
      <c r="M36" s="30" t="e">
        <f t="shared" si="0"/>
        <v>#N/A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78">
        <f t="shared" si="5"/>
        <v>0</v>
      </c>
      <c r="Z36" s="79">
        <f t="shared" si="6"/>
        <v>0</v>
      </c>
      <c r="AA36" s="30" t="e">
        <f t="shared" si="7"/>
        <v>#N/A</v>
      </c>
      <c r="AB36" s="80">
        <f t="shared" si="8"/>
        <v>0</v>
      </c>
      <c r="AC36" s="89">
        <f t="shared" si="9"/>
        <v>0</v>
      </c>
      <c r="AD36" s="30" t="e">
        <f t="shared" si="10"/>
        <v>#N/A</v>
      </c>
    </row>
    <row r="37" spans="2:30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78">
        <f t="shared" si="3"/>
        <v>0</v>
      </c>
      <c r="L37" s="79">
        <f t="shared" si="4"/>
        <v>0</v>
      </c>
      <c r="M37" s="30" t="e">
        <f t="shared" si="0"/>
        <v>#N/A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78">
        <f t="shared" si="5"/>
        <v>0</v>
      </c>
      <c r="Z37" s="79">
        <f t="shared" si="6"/>
        <v>0</v>
      </c>
      <c r="AA37" s="30" t="e">
        <f t="shared" si="7"/>
        <v>#N/A</v>
      </c>
      <c r="AB37" s="80">
        <f t="shared" si="8"/>
        <v>0</v>
      </c>
      <c r="AC37" s="89">
        <f t="shared" si="9"/>
        <v>0</v>
      </c>
      <c r="AD37" s="30" t="e">
        <f t="shared" si="10"/>
        <v>#N/A</v>
      </c>
    </row>
    <row r="38" spans="2:30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3</v>
      </c>
      <c r="K38" s="78">
        <f t="shared" si="3"/>
        <v>3</v>
      </c>
      <c r="L38" s="79">
        <f t="shared" si="4"/>
        <v>0.42857142857142855</v>
      </c>
      <c r="M38" s="30" t="e">
        <f t="shared" si="0"/>
        <v>#N/A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78">
        <f t="shared" si="5"/>
        <v>0</v>
      </c>
      <c r="Z38" s="79">
        <f t="shared" si="6"/>
        <v>0</v>
      </c>
      <c r="AA38" s="30" t="e">
        <f t="shared" si="7"/>
        <v>#N/A</v>
      </c>
      <c r="AB38" s="80">
        <f t="shared" si="8"/>
        <v>3</v>
      </c>
      <c r="AC38" s="89">
        <f t="shared" si="9"/>
        <v>0.16666666666666666</v>
      </c>
      <c r="AD38" s="30" t="e">
        <f t="shared" si="10"/>
        <v>#N/A</v>
      </c>
    </row>
    <row r="39" spans="2:30" x14ac:dyDescent="0.25">
      <c r="B39" s="117"/>
      <c r="C39" s="117"/>
      <c r="D39" s="114"/>
      <c r="E39" s="115"/>
      <c r="F39" s="115"/>
      <c r="G39" s="115"/>
      <c r="H39" s="115"/>
      <c r="I39" s="115"/>
      <c r="J39" s="115"/>
      <c r="K39" s="116"/>
      <c r="L39" s="16" t="s">
        <v>14</v>
      </c>
      <c r="M39" s="28" t="s">
        <v>9</v>
      </c>
      <c r="N39" s="114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46"/>
      <c r="Z39" s="16" t="s">
        <v>14</v>
      </c>
      <c r="AA39" s="28" t="s">
        <v>9</v>
      </c>
      <c r="AB39" s="17"/>
      <c r="AC39" s="17"/>
      <c r="AD39" s="17"/>
    </row>
    <row r="40" spans="2:30" x14ac:dyDescent="0.25">
      <c r="B40" s="118"/>
      <c r="C40" s="118"/>
      <c r="D40" s="114" t="s">
        <v>208</v>
      </c>
      <c r="E40" s="115"/>
      <c r="F40" s="115"/>
      <c r="G40" s="115"/>
      <c r="H40" s="115"/>
      <c r="I40" s="115"/>
      <c r="J40" s="115"/>
      <c r="K40" s="116"/>
      <c r="L40" s="47">
        <f>COUNTA(C28:C38)</f>
        <v>6</v>
      </c>
      <c r="M40" s="47">
        <v>100</v>
      </c>
      <c r="N40" s="114" t="s">
        <v>208</v>
      </c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46"/>
      <c r="Z40" s="47">
        <f>COUNTA(C28:C38)</f>
        <v>6</v>
      </c>
      <c r="AA40" s="47">
        <v>100</v>
      </c>
      <c r="AB40" s="17"/>
      <c r="AC40" s="17"/>
      <c r="AD40" s="17"/>
    </row>
    <row r="41" spans="2:30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5"/>
      <c r="K41" s="116"/>
      <c r="L41" s="20">
        <f>COUNTIF(M9:M38,"І ур")</f>
        <v>0</v>
      </c>
      <c r="M41" s="18">
        <f>(L41/L40)*100</f>
        <v>0</v>
      </c>
      <c r="N41" s="114" t="s">
        <v>22</v>
      </c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46"/>
      <c r="Z41" s="20">
        <f>COUNTIF(AA9:AA38,"І ур")</f>
        <v>0</v>
      </c>
      <c r="AA41" s="18">
        <f>(Z41/Z40)*100</f>
        <v>0</v>
      </c>
      <c r="AB41" s="17"/>
      <c r="AC41" s="17"/>
      <c r="AD41" s="17"/>
    </row>
    <row r="42" spans="2:30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5"/>
      <c r="K42" s="116"/>
      <c r="L42" s="20">
        <f>COUNTIF(M9:M38,"ІІ ур")</f>
        <v>11</v>
      </c>
      <c r="M42" s="18">
        <f>(L42/L40)*100</f>
        <v>183.33333333333331</v>
      </c>
      <c r="N42" s="114" t="s">
        <v>23</v>
      </c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46"/>
      <c r="Z42" s="20">
        <f>COUNTIF(AA9:AA38,"ІІІ ур")</f>
        <v>11</v>
      </c>
      <c r="AA42" s="18">
        <f>(Z42/Z40)*100</f>
        <v>183.33333333333331</v>
      </c>
      <c r="AB42" s="17"/>
      <c r="AC42" s="17"/>
      <c r="AD42" s="17"/>
    </row>
    <row r="43" spans="2:30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5"/>
      <c r="K43" s="116"/>
      <c r="L43" s="20">
        <f>COUNTIF(M9:M38,"ІІІ ур")</f>
        <v>14</v>
      </c>
      <c r="M43" s="18">
        <f>(L43/L40)*100</f>
        <v>233.33333333333334</v>
      </c>
      <c r="N43" s="114" t="s">
        <v>24</v>
      </c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46"/>
      <c r="Z43" s="20">
        <f>COUNTIF(AA9:AA38,"ІІІ ур")</f>
        <v>11</v>
      </c>
      <c r="AA43" s="18">
        <f>(Z43/Z40)*100</f>
        <v>183.33333333333331</v>
      </c>
      <c r="AB43" s="17"/>
      <c r="AC43" s="17"/>
      <c r="AD43" s="17"/>
    </row>
    <row r="44" spans="2:30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16" t="s">
        <v>14</v>
      </c>
      <c r="AD44" s="28" t="s">
        <v>9</v>
      </c>
    </row>
    <row r="45" spans="2:30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47">
        <f>COUNTA(C28:C38)</f>
        <v>6</v>
      </c>
      <c r="AD45" s="47">
        <v>100</v>
      </c>
    </row>
    <row r="46" spans="2:30" x14ac:dyDescent="0.25">
      <c r="B46" s="118"/>
      <c r="C46" s="118"/>
      <c r="D46" s="120" t="s">
        <v>278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20">
        <f>COUNTIF(AD9:AD38,"І ур")</f>
        <v>0</v>
      </c>
      <c r="AD46" s="18">
        <f>(AC46/AC45)*100</f>
        <v>0</v>
      </c>
    </row>
    <row r="47" spans="2:30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20">
        <f>COUNTIF(AD9:AD38,"ІІ ур")</f>
        <v>14</v>
      </c>
      <c r="AD47" s="18">
        <f>(AC47/AC45)*100</f>
        <v>233.33333333333334</v>
      </c>
    </row>
    <row r="48" spans="2:30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20">
        <f>COUNTIF(AD9:AD38,"ІІІ ур")</f>
        <v>11</v>
      </c>
      <c r="AD48" s="18">
        <f>(AC48/AC45)*100</f>
        <v>183.33333333333331</v>
      </c>
    </row>
    <row r="105" spans="10:11" x14ac:dyDescent="0.25">
      <c r="J105" s="21">
        <v>1</v>
      </c>
      <c r="K105" s="21" t="s">
        <v>16</v>
      </c>
    </row>
    <row r="106" spans="10:11" x14ac:dyDescent="0.25">
      <c r="J106" s="21">
        <v>1.6</v>
      </c>
      <c r="K106" s="21" t="s">
        <v>17</v>
      </c>
    </row>
    <row r="107" spans="10:11" x14ac:dyDescent="0.25">
      <c r="J107" s="21">
        <v>2.6</v>
      </c>
      <c r="K107" s="21" t="s">
        <v>18</v>
      </c>
    </row>
  </sheetData>
  <mergeCells count="34">
    <mergeCell ref="D44:AB44"/>
    <mergeCell ref="D47:AB47"/>
    <mergeCell ref="N43:X43"/>
    <mergeCell ref="A2:AE2"/>
    <mergeCell ref="A3:AE3"/>
    <mergeCell ref="A4:AE4"/>
    <mergeCell ref="B6:AD6"/>
    <mergeCell ref="B7:B8"/>
    <mergeCell ref="C7:C8"/>
    <mergeCell ref="D7:J7"/>
    <mergeCell ref="AB7:AB8"/>
    <mergeCell ref="AC7:AC8"/>
    <mergeCell ref="AD7:AD8"/>
    <mergeCell ref="K7:K8"/>
    <mergeCell ref="L7:L8"/>
    <mergeCell ref="AA7:AA8"/>
    <mergeCell ref="M7:M8"/>
    <mergeCell ref="N7:X7"/>
    <mergeCell ref="D48:AB48"/>
    <mergeCell ref="Y7:Y8"/>
    <mergeCell ref="Z7:Z8"/>
    <mergeCell ref="B39:B48"/>
    <mergeCell ref="C39:C48"/>
    <mergeCell ref="D45:AB45"/>
    <mergeCell ref="D39:K39"/>
    <mergeCell ref="D40:K40"/>
    <mergeCell ref="D41:K41"/>
    <mergeCell ref="D42:K42"/>
    <mergeCell ref="D43:K43"/>
    <mergeCell ref="N39:X39"/>
    <mergeCell ref="N40:X40"/>
    <mergeCell ref="N41:X41"/>
    <mergeCell ref="N42:X42"/>
    <mergeCell ref="D46:AB4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1F8E-0E58-4AB0-AF1E-B5E0A2335DA4}">
  <dimension ref="A2:AP102"/>
  <sheetViews>
    <sheetView zoomScale="60" zoomScaleNormal="60" workbookViewId="0">
      <selection activeCell="A4" sqref="A4:AP4"/>
    </sheetView>
  </sheetViews>
  <sheetFormatPr defaultRowHeight="15" x14ac:dyDescent="0.25"/>
  <cols>
    <col min="2" max="2" width="5.42578125" customWidth="1"/>
    <col min="3" max="3" width="20.5703125" customWidth="1"/>
    <col min="4" max="4" width="3.85546875" customWidth="1"/>
    <col min="5" max="5" width="7.5703125" customWidth="1"/>
    <col min="6" max="6" width="5.7109375" customWidth="1"/>
    <col min="7" max="7" width="7.140625" customWidth="1"/>
    <col min="8" max="8" width="6.85546875" customWidth="1"/>
    <col min="9" max="9" width="5.140625" customWidth="1"/>
    <col min="10" max="10" width="5.42578125" customWidth="1"/>
    <col min="11" max="11" width="9.28515625" customWidth="1"/>
    <col min="12" max="12" width="5.28515625" customWidth="1"/>
    <col min="13" max="13" width="6.85546875" customWidth="1"/>
    <col min="14" max="14" width="6.7109375" customWidth="1"/>
    <col min="15" max="15" width="6.140625" customWidth="1"/>
    <col min="16" max="16" width="5.7109375" customWidth="1"/>
    <col min="17" max="17" width="6.85546875" customWidth="1"/>
    <col min="18" max="18" width="4.140625" customWidth="1"/>
    <col min="19" max="19" width="5.140625" customWidth="1"/>
    <col min="20" max="20" width="9.7109375" customWidth="1"/>
    <col min="21" max="21" width="6.28515625" customWidth="1"/>
    <col min="22" max="22" width="6.140625" customWidth="1"/>
    <col min="23" max="23" width="12.42578125" customWidth="1"/>
    <col min="24" max="24" width="7.42578125" customWidth="1"/>
    <col min="25" max="25" width="10.140625" customWidth="1"/>
    <col min="26" max="26" width="8.7109375" customWidth="1"/>
    <col min="27" max="27" width="4.5703125" customWidth="1"/>
    <col min="28" max="28" width="5.42578125" customWidth="1"/>
    <col min="29" max="29" width="11.42578125" customWidth="1"/>
    <col min="30" max="30" width="6.28515625" customWidth="1"/>
    <col min="31" max="31" width="9" customWidth="1"/>
    <col min="32" max="32" width="5.5703125" customWidth="1"/>
    <col min="33" max="34" width="11.85546875" customWidth="1"/>
    <col min="35" max="35" width="9.42578125" customWidth="1"/>
    <col min="36" max="37" width="5.28515625" customWidth="1"/>
    <col min="38" max="38" width="9.7109375" customWidth="1"/>
    <col min="40" max="40" width="9.140625" style="83"/>
  </cols>
  <sheetData>
    <row r="2" spans="1:42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x14ac:dyDescent="0.25">
      <c r="A4" s="14" t="s">
        <v>300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6" spans="1:42" x14ac:dyDescent="0.25">
      <c r="B6" s="13" t="s">
        <v>301</v>
      </c>
      <c r="C6" s="13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13"/>
      <c r="AN6" s="13"/>
      <c r="AO6" s="13"/>
    </row>
    <row r="7" spans="1:42" ht="39.75" customHeight="1" x14ac:dyDescent="0.25">
      <c r="B7" s="12" t="s">
        <v>2</v>
      </c>
      <c r="C7" s="222" t="s">
        <v>3</v>
      </c>
      <c r="D7" s="12" t="s">
        <v>302</v>
      </c>
      <c r="E7" s="12"/>
      <c r="F7" s="12"/>
      <c r="G7" s="12"/>
      <c r="H7" s="12"/>
      <c r="I7" s="230" t="s">
        <v>303</v>
      </c>
      <c r="J7" s="269" t="s">
        <v>12</v>
      </c>
      <c r="K7" s="160" t="s">
        <v>13</v>
      </c>
      <c r="L7" s="9" t="s">
        <v>304</v>
      </c>
      <c r="M7" s="9"/>
      <c r="N7" s="9"/>
      <c r="O7" s="9"/>
      <c r="P7" s="9"/>
      <c r="Q7" s="9"/>
      <c r="R7" s="230" t="s">
        <v>303</v>
      </c>
      <c r="S7" s="269" t="s">
        <v>12</v>
      </c>
      <c r="T7" s="160" t="s">
        <v>13</v>
      </c>
      <c r="U7" s="9" t="s">
        <v>305</v>
      </c>
      <c r="V7" s="9"/>
      <c r="W7" s="9"/>
      <c r="X7" s="9"/>
      <c r="Y7" s="9"/>
      <c r="Z7" s="9"/>
      <c r="AA7" s="230" t="s">
        <v>303</v>
      </c>
      <c r="AB7" s="269" t="s">
        <v>12</v>
      </c>
      <c r="AC7" s="160" t="s">
        <v>13</v>
      </c>
      <c r="AD7" s="9" t="s">
        <v>306</v>
      </c>
      <c r="AE7" s="9"/>
      <c r="AF7" s="9"/>
      <c r="AG7" s="9"/>
      <c r="AH7" s="9"/>
      <c r="AI7" s="9"/>
      <c r="AJ7" s="230" t="s">
        <v>303</v>
      </c>
      <c r="AK7" s="269" t="s">
        <v>12</v>
      </c>
      <c r="AL7" s="160" t="s">
        <v>13</v>
      </c>
      <c r="AM7" s="227" t="s">
        <v>5</v>
      </c>
      <c r="AN7" s="273" t="s">
        <v>6</v>
      </c>
      <c r="AO7" s="113" t="s">
        <v>7</v>
      </c>
    </row>
    <row r="8" spans="1:42" ht="225" customHeight="1" thickBot="1" x14ac:dyDescent="0.3">
      <c r="B8" s="12"/>
      <c r="C8" s="12"/>
      <c r="D8" s="77" t="s">
        <v>307</v>
      </c>
      <c r="E8" s="77" t="s">
        <v>308</v>
      </c>
      <c r="F8" s="77" t="s">
        <v>309</v>
      </c>
      <c r="G8" s="77" t="s">
        <v>310</v>
      </c>
      <c r="H8" s="77" t="s">
        <v>311</v>
      </c>
      <c r="I8" s="230"/>
      <c r="J8" s="269"/>
      <c r="K8" s="160"/>
      <c r="L8" s="77" t="s">
        <v>312</v>
      </c>
      <c r="M8" s="77" t="s">
        <v>313</v>
      </c>
      <c r="N8" s="77" t="s">
        <v>314</v>
      </c>
      <c r="O8" s="77" t="s">
        <v>315</v>
      </c>
      <c r="P8" s="77" t="s">
        <v>316</v>
      </c>
      <c r="Q8" s="77" t="s">
        <v>317</v>
      </c>
      <c r="R8" s="230"/>
      <c r="S8" s="269"/>
      <c r="T8" s="160"/>
      <c r="U8" s="77" t="s">
        <v>318</v>
      </c>
      <c r="V8" s="77" t="s">
        <v>319</v>
      </c>
      <c r="W8" s="77" t="s">
        <v>320</v>
      </c>
      <c r="X8" s="77" t="s">
        <v>321</v>
      </c>
      <c r="Y8" s="77" t="s">
        <v>322</v>
      </c>
      <c r="Z8" s="77" t="s">
        <v>323</v>
      </c>
      <c r="AA8" s="230"/>
      <c r="AB8" s="269"/>
      <c r="AC8" s="160"/>
      <c r="AD8" s="77" t="s">
        <v>324</v>
      </c>
      <c r="AE8" s="77" t="s">
        <v>325</v>
      </c>
      <c r="AF8" s="77" t="s">
        <v>326</v>
      </c>
      <c r="AG8" s="77" t="s">
        <v>327</v>
      </c>
      <c r="AH8" s="77" t="s">
        <v>328</v>
      </c>
      <c r="AI8" s="77" t="s">
        <v>329</v>
      </c>
      <c r="AJ8" s="230"/>
      <c r="AK8" s="269"/>
      <c r="AL8" s="160"/>
      <c r="AM8" s="228"/>
      <c r="AN8" s="273"/>
      <c r="AO8" s="113"/>
    </row>
    <row r="9" spans="1:42" ht="19.5" thickBot="1" x14ac:dyDescent="0.3">
      <c r="B9" s="16">
        <v>1</v>
      </c>
      <c r="C9" s="44" t="s">
        <v>54</v>
      </c>
      <c r="D9" s="16">
        <v>2</v>
      </c>
      <c r="E9" s="16">
        <v>1</v>
      </c>
      <c r="F9" s="16">
        <v>2</v>
      </c>
      <c r="G9" s="16">
        <v>3</v>
      </c>
      <c r="H9" s="16">
        <v>3</v>
      </c>
      <c r="I9" s="78">
        <f>SUM(D9:H9)</f>
        <v>11</v>
      </c>
      <c r="J9" s="104">
        <f>I9/5</f>
        <v>2.2000000000000002</v>
      </c>
      <c r="K9" s="105" t="str">
        <f t="shared" ref="K9:K38" si="0">IF(D9="","",VLOOKUP(J9,$J$100:$K$102,2,TRUE))</f>
        <v>ІІ ур</v>
      </c>
      <c r="L9" s="16">
        <v>1</v>
      </c>
      <c r="M9" s="16">
        <v>2</v>
      </c>
      <c r="N9" s="16">
        <v>3</v>
      </c>
      <c r="O9" s="16">
        <v>1</v>
      </c>
      <c r="P9" s="16">
        <v>2</v>
      </c>
      <c r="Q9" s="16">
        <v>3</v>
      </c>
      <c r="R9" s="78">
        <f>SUM(L9:Q9)</f>
        <v>12</v>
      </c>
      <c r="S9" s="104">
        <f>R9/6</f>
        <v>2</v>
      </c>
      <c r="T9" s="105" t="str">
        <f t="shared" ref="T9:T38" si="1">IF(L9="","",VLOOKUP(S9,$J$100:$K$102,2,TRUE))</f>
        <v>ІІ ур</v>
      </c>
      <c r="U9" s="16">
        <v>1</v>
      </c>
      <c r="V9" s="16">
        <v>2</v>
      </c>
      <c r="W9" s="16">
        <v>3</v>
      </c>
      <c r="X9" s="16">
        <v>1</v>
      </c>
      <c r="Y9" s="16">
        <v>2</v>
      </c>
      <c r="Z9" s="16">
        <v>3</v>
      </c>
      <c r="AA9" s="78">
        <f>SUM(U9:Z9)</f>
        <v>12</v>
      </c>
      <c r="AB9" s="104">
        <f>AA9/6</f>
        <v>2</v>
      </c>
      <c r="AC9" s="105" t="str">
        <f t="shared" ref="AC9:AC38" si="2">IF(U9="","",VLOOKUP(AB9,$J$100:$K$102,2,TRUE))</f>
        <v>ІІ ур</v>
      </c>
      <c r="AD9" s="16">
        <v>1</v>
      </c>
      <c r="AE9" s="16">
        <v>2</v>
      </c>
      <c r="AF9" s="16">
        <v>3</v>
      </c>
      <c r="AG9" s="16">
        <v>1</v>
      </c>
      <c r="AH9" s="16">
        <v>2</v>
      </c>
      <c r="AI9" s="16">
        <v>3</v>
      </c>
      <c r="AJ9" s="78">
        <f>SUM(AD9:AI9)</f>
        <v>12</v>
      </c>
      <c r="AK9" s="104">
        <f>AJ9/6</f>
        <v>2</v>
      </c>
      <c r="AL9" s="105" t="str">
        <f t="shared" ref="AL9" si="3">IF(AD9="","",VLOOKUP(AK9,$J$100:$K$102,2,TRUE))</f>
        <v>ІІ ур</v>
      </c>
      <c r="AM9" s="80">
        <f>I9+R9+AA9+AJ9</f>
        <v>47</v>
      </c>
      <c r="AN9" s="106">
        <f>AM9/23</f>
        <v>2.0434782608695654</v>
      </c>
      <c r="AO9" s="105" t="str">
        <f t="shared" ref="AO9" si="4">IF(AF9="","",VLOOKUP(AN9,$J$100:$K$102,2,TRUE))</f>
        <v>ІІ ур</v>
      </c>
    </row>
    <row r="10" spans="1:42" ht="19.5" thickBot="1" x14ac:dyDescent="0.3">
      <c r="B10" s="16">
        <v>2</v>
      </c>
      <c r="C10" s="45" t="s">
        <v>55</v>
      </c>
      <c r="D10" s="16">
        <v>2</v>
      </c>
      <c r="E10" s="16">
        <v>2</v>
      </c>
      <c r="F10" s="16">
        <v>2</v>
      </c>
      <c r="G10" s="16">
        <v>1</v>
      </c>
      <c r="H10" s="16">
        <v>3</v>
      </c>
      <c r="I10" s="78">
        <f t="shared" ref="I10:I37" si="5">SUM(D10:H10)</f>
        <v>10</v>
      </c>
      <c r="J10" s="104">
        <f t="shared" ref="J10:J37" si="6">I10/5</f>
        <v>2</v>
      </c>
      <c r="K10" s="105" t="str">
        <f t="shared" si="0"/>
        <v>ІІ ур</v>
      </c>
      <c r="L10" s="16">
        <v>2</v>
      </c>
      <c r="M10" s="16">
        <v>2</v>
      </c>
      <c r="N10" s="16">
        <v>1</v>
      </c>
      <c r="O10" s="16">
        <v>2</v>
      </c>
      <c r="P10" s="16">
        <v>2</v>
      </c>
      <c r="Q10" s="16">
        <v>1</v>
      </c>
      <c r="R10" s="78">
        <f t="shared" ref="R10:R37" si="7">SUM(L10:Q10)</f>
        <v>10</v>
      </c>
      <c r="S10" s="104">
        <f t="shared" ref="S10:S37" si="8">R10/6</f>
        <v>1.6666666666666667</v>
      </c>
      <c r="T10" s="105" t="str">
        <f t="shared" si="1"/>
        <v>ІІ ур</v>
      </c>
      <c r="U10" s="16">
        <v>2</v>
      </c>
      <c r="V10" s="16">
        <v>2</v>
      </c>
      <c r="W10" s="16">
        <v>1</v>
      </c>
      <c r="X10" s="16">
        <v>2</v>
      </c>
      <c r="Y10" s="16">
        <v>2</v>
      </c>
      <c r="Z10" s="16">
        <v>1</v>
      </c>
      <c r="AA10" s="78">
        <f t="shared" ref="AA10:AA37" si="9">SUM(U10:Z10)</f>
        <v>10</v>
      </c>
      <c r="AB10" s="104">
        <f t="shared" ref="AB10:AB37" si="10">AA10/6</f>
        <v>1.6666666666666667</v>
      </c>
      <c r="AC10" s="105" t="str">
        <f t="shared" si="2"/>
        <v>ІІ ур</v>
      </c>
      <c r="AD10" s="16">
        <v>2</v>
      </c>
      <c r="AE10" s="16">
        <v>2</v>
      </c>
      <c r="AF10" s="16">
        <v>1</v>
      </c>
      <c r="AG10" s="16">
        <v>2</v>
      </c>
      <c r="AH10" s="16">
        <v>2</v>
      </c>
      <c r="AI10" s="16">
        <v>1</v>
      </c>
      <c r="AJ10" s="78">
        <f t="shared" ref="AJ10:AJ38" si="11">SUM(AD10:AI10)</f>
        <v>10</v>
      </c>
      <c r="AK10" s="104">
        <f t="shared" ref="AK10:AK38" si="12">AJ10/6</f>
        <v>1.6666666666666667</v>
      </c>
      <c r="AL10" s="105" t="str">
        <f t="shared" ref="AL10:AL38" si="13">IF(AD10="","",VLOOKUP(AK10,$J$100:$K$102,2,TRUE))</f>
        <v>ІІ ур</v>
      </c>
      <c r="AM10" s="80">
        <f t="shared" ref="AM10:AM38" si="14">I10+R10+AA10+AJ10</f>
        <v>40</v>
      </c>
      <c r="AN10" s="106">
        <f t="shared" ref="AN10:AN38" si="15">AM10/23</f>
        <v>1.7391304347826086</v>
      </c>
      <c r="AO10" s="105" t="str">
        <f t="shared" ref="AO10:AO38" si="16">IF(AF10="","",VLOOKUP(AN10,$J$100:$K$102,2,TRUE))</f>
        <v>ІІ ур</v>
      </c>
    </row>
    <row r="11" spans="1:42" ht="19.5" thickBot="1" x14ac:dyDescent="0.3">
      <c r="B11" s="16">
        <v>3</v>
      </c>
      <c r="C11" s="45" t="s">
        <v>56</v>
      </c>
      <c r="D11" s="16">
        <v>2</v>
      </c>
      <c r="E11" s="16">
        <v>1</v>
      </c>
      <c r="F11" s="16">
        <v>2</v>
      </c>
      <c r="G11" s="16">
        <v>2</v>
      </c>
      <c r="H11" s="16">
        <v>2</v>
      </c>
      <c r="I11" s="78">
        <f t="shared" si="5"/>
        <v>9</v>
      </c>
      <c r="J11" s="104">
        <f t="shared" si="6"/>
        <v>1.8</v>
      </c>
      <c r="K11" s="105" t="str">
        <f t="shared" si="0"/>
        <v>ІІ ур</v>
      </c>
      <c r="L11" s="16">
        <v>1</v>
      </c>
      <c r="M11" s="16">
        <v>2</v>
      </c>
      <c r="N11" s="16">
        <v>2</v>
      </c>
      <c r="O11" s="16">
        <v>1</v>
      </c>
      <c r="P11" s="16">
        <v>2</v>
      </c>
      <c r="Q11" s="16">
        <v>2</v>
      </c>
      <c r="R11" s="78">
        <f t="shared" si="7"/>
        <v>10</v>
      </c>
      <c r="S11" s="104">
        <f t="shared" si="8"/>
        <v>1.6666666666666667</v>
      </c>
      <c r="T11" s="105" t="str">
        <f t="shared" si="1"/>
        <v>ІІ ур</v>
      </c>
      <c r="U11" s="16">
        <v>1</v>
      </c>
      <c r="V11" s="16">
        <v>2</v>
      </c>
      <c r="W11" s="16">
        <v>2</v>
      </c>
      <c r="X11" s="16">
        <v>1</v>
      </c>
      <c r="Y11" s="16">
        <v>2</v>
      </c>
      <c r="Z11" s="16">
        <v>2</v>
      </c>
      <c r="AA11" s="78">
        <f t="shared" si="9"/>
        <v>10</v>
      </c>
      <c r="AB11" s="104">
        <f t="shared" si="10"/>
        <v>1.6666666666666667</v>
      </c>
      <c r="AC11" s="105" t="str">
        <f t="shared" si="2"/>
        <v>ІІ ур</v>
      </c>
      <c r="AD11" s="16">
        <v>1</v>
      </c>
      <c r="AE11" s="16">
        <v>2</v>
      </c>
      <c r="AF11" s="16">
        <v>2</v>
      </c>
      <c r="AG11" s="16">
        <v>1</v>
      </c>
      <c r="AH11" s="16">
        <v>2</v>
      </c>
      <c r="AI11" s="16">
        <v>2</v>
      </c>
      <c r="AJ11" s="78">
        <f t="shared" si="11"/>
        <v>10</v>
      </c>
      <c r="AK11" s="104">
        <f t="shared" si="12"/>
        <v>1.6666666666666667</v>
      </c>
      <c r="AL11" s="105" t="str">
        <f t="shared" si="13"/>
        <v>ІІ ур</v>
      </c>
      <c r="AM11" s="80">
        <f t="shared" si="14"/>
        <v>39</v>
      </c>
      <c r="AN11" s="106">
        <f t="shared" si="15"/>
        <v>1.6956521739130435</v>
      </c>
      <c r="AO11" s="105" t="str">
        <f t="shared" si="16"/>
        <v>ІІ ур</v>
      </c>
    </row>
    <row r="12" spans="1:42" ht="38.25" thickBot="1" x14ac:dyDescent="0.3">
      <c r="B12" s="16">
        <v>4</v>
      </c>
      <c r="C12" s="45" t="s">
        <v>57</v>
      </c>
      <c r="D12" s="16">
        <v>3</v>
      </c>
      <c r="E12" s="16">
        <v>2</v>
      </c>
      <c r="F12" s="16">
        <v>2</v>
      </c>
      <c r="G12" s="16">
        <v>2</v>
      </c>
      <c r="H12" s="16">
        <v>3</v>
      </c>
      <c r="I12" s="78">
        <f t="shared" si="5"/>
        <v>12</v>
      </c>
      <c r="J12" s="104">
        <f t="shared" si="6"/>
        <v>2.4</v>
      </c>
      <c r="K12" s="105" t="str">
        <f t="shared" si="0"/>
        <v>ІІ ур</v>
      </c>
      <c r="L12" s="16">
        <v>2</v>
      </c>
      <c r="M12" s="16">
        <v>2</v>
      </c>
      <c r="N12" s="16">
        <v>2</v>
      </c>
      <c r="O12" s="16">
        <v>2</v>
      </c>
      <c r="P12" s="16">
        <v>2</v>
      </c>
      <c r="Q12" s="16">
        <v>2</v>
      </c>
      <c r="R12" s="78">
        <f t="shared" si="7"/>
        <v>12</v>
      </c>
      <c r="S12" s="104">
        <f t="shared" si="8"/>
        <v>2</v>
      </c>
      <c r="T12" s="105" t="str">
        <f t="shared" si="1"/>
        <v>ІІ ур</v>
      </c>
      <c r="U12" s="16">
        <v>2</v>
      </c>
      <c r="V12" s="16">
        <v>2</v>
      </c>
      <c r="W12" s="16">
        <v>2</v>
      </c>
      <c r="X12" s="16">
        <v>2</v>
      </c>
      <c r="Y12" s="16">
        <v>2</v>
      </c>
      <c r="Z12" s="16">
        <v>2</v>
      </c>
      <c r="AA12" s="78">
        <f t="shared" si="9"/>
        <v>12</v>
      </c>
      <c r="AB12" s="104">
        <f t="shared" si="10"/>
        <v>2</v>
      </c>
      <c r="AC12" s="105" t="str">
        <f t="shared" si="2"/>
        <v>ІІ ур</v>
      </c>
      <c r="AD12" s="16">
        <v>2</v>
      </c>
      <c r="AE12" s="16">
        <v>2</v>
      </c>
      <c r="AF12" s="16">
        <v>2</v>
      </c>
      <c r="AG12" s="16">
        <v>2</v>
      </c>
      <c r="AH12" s="16">
        <v>2</v>
      </c>
      <c r="AI12" s="16">
        <v>2</v>
      </c>
      <c r="AJ12" s="78">
        <f t="shared" si="11"/>
        <v>12</v>
      </c>
      <c r="AK12" s="104">
        <f t="shared" si="12"/>
        <v>2</v>
      </c>
      <c r="AL12" s="105" t="str">
        <f t="shared" si="13"/>
        <v>ІІ ур</v>
      </c>
      <c r="AM12" s="80">
        <f t="shared" si="14"/>
        <v>48</v>
      </c>
      <c r="AN12" s="106">
        <f t="shared" si="15"/>
        <v>2.0869565217391304</v>
      </c>
      <c r="AO12" s="105" t="str">
        <f t="shared" si="16"/>
        <v>ІІ ур</v>
      </c>
    </row>
    <row r="13" spans="1:42" ht="19.5" thickBot="1" x14ac:dyDescent="0.3">
      <c r="B13" s="16">
        <v>5</v>
      </c>
      <c r="C13" s="45" t="s">
        <v>58</v>
      </c>
      <c r="D13" s="16">
        <v>2</v>
      </c>
      <c r="E13" s="16">
        <v>2</v>
      </c>
      <c r="F13" s="16">
        <v>2</v>
      </c>
      <c r="G13" s="16">
        <v>2</v>
      </c>
      <c r="H13" s="16">
        <v>3</v>
      </c>
      <c r="I13" s="78">
        <f t="shared" si="5"/>
        <v>11</v>
      </c>
      <c r="J13" s="104">
        <f t="shared" si="6"/>
        <v>2.2000000000000002</v>
      </c>
      <c r="K13" s="105" t="str">
        <f t="shared" si="0"/>
        <v>ІІ ур</v>
      </c>
      <c r="L13" s="16">
        <v>2</v>
      </c>
      <c r="M13" s="16">
        <v>2</v>
      </c>
      <c r="N13" s="16">
        <v>2</v>
      </c>
      <c r="O13" s="16">
        <v>2</v>
      </c>
      <c r="P13" s="16">
        <v>2</v>
      </c>
      <c r="Q13" s="16">
        <v>2</v>
      </c>
      <c r="R13" s="78">
        <f t="shared" si="7"/>
        <v>12</v>
      </c>
      <c r="S13" s="104">
        <f t="shared" si="8"/>
        <v>2</v>
      </c>
      <c r="T13" s="105" t="str">
        <f t="shared" si="1"/>
        <v>ІІ ур</v>
      </c>
      <c r="U13" s="16">
        <v>2</v>
      </c>
      <c r="V13" s="16">
        <v>2</v>
      </c>
      <c r="W13" s="16">
        <v>2</v>
      </c>
      <c r="X13" s="16">
        <v>2</v>
      </c>
      <c r="Y13" s="16">
        <v>2</v>
      </c>
      <c r="Z13" s="16">
        <v>2</v>
      </c>
      <c r="AA13" s="78">
        <f t="shared" si="9"/>
        <v>12</v>
      </c>
      <c r="AB13" s="104">
        <f t="shared" si="10"/>
        <v>2</v>
      </c>
      <c r="AC13" s="105" t="str">
        <f t="shared" si="2"/>
        <v>ІІ ур</v>
      </c>
      <c r="AD13" s="16">
        <v>2</v>
      </c>
      <c r="AE13" s="16">
        <v>2</v>
      </c>
      <c r="AF13" s="16">
        <v>2</v>
      </c>
      <c r="AG13" s="16">
        <v>2</v>
      </c>
      <c r="AH13" s="16">
        <v>2</v>
      </c>
      <c r="AI13" s="16">
        <v>2</v>
      </c>
      <c r="AJ13" s="78">
        <f t="shared" si="11"/>
        <v>12</v>
      </c>
      <c r="AK13" s="104">
        <f t="shared" si="12"/>
        <v>2</v>
      </c>
      <c r="AL13" s="105" t="str">
        <f t="shared" si="13"/>
        <v>ІІ ур</v>
      </c>
      <c r="AM13" s="80">
        <f t="shared" si="14"/>
        <v>47</v>
      </c>
      <c r="AN13" s="106">
        <f t="shared" si="15"/>
        <v>2.0434782608695654</v>
      </c>
      <c r="AO13" s="105" t="str">
        <f t="shared" si="16"/>
        <v>ІІ ур</v>
      </c>
    </row>
    <row r="14" spans="1:42" ht="38.25" thickBot="1" x14ac:dyDescent="0.3">
      <c r="B14" s="16">
        <v>6</v>
      </c>
      <c r="C14" s="45" t="s">
        <v>59</v>
      </c>
      <c r="D14" s="16">
        <v>3</v>
      </c>
      <c r="E14" s="16">
        <v>2</v>
      </c>
      <c r="F14" s="16">
        <v>1</v>
      </c>
      <c r="G14" s="16">
        <v>2</v>
      </c>
      <c r="H14" s="16">
        <v>2</v>
      </c>
      <c r="I14" s="78">
        <f t="shared" si="5"/>
        <v>10</v>
      </c>
      <c r="J14" s="104">
        <f t="shared" si="6"/>
        <v>2</v>
      </c>
      <c r="K14" s="105" t="str">
        <f t="shared" si="0"/>
        <v>ІІ ур</v>
      </c>
      <c r="L14" s="16">
        <v>2</v>
      </c>
      <c r="M14" s="16">
        <v>1</v>
      </c>
      <c r="N14" s="16">
        <v>2</v>
      </c>
      <c r="O14" s="16">
        <v>2</v>
      </c>
      <c r="P14" s="16">
        <v>1</v>
      </c>
      <c r="Q14" s="16">
        <v>2</v>
      </c>
      <c r="R14" s="78">
        <f t="shared" si="7"/>
        <v>10</v>
      </c>
      <c r="S14" s="104">
        <f t="shared" si="8"/>
        <v>1.6666666666666667</v>
      </c>
      <c r="T14" s="105" t="str">
        <f t="shared" si="1"/>
        <v>ІІ ур</v>
      </c>
      <c r="U14" s="16">
        <v>2</v>
      </c>
      <c r="V14" s="16">
        <v>1</v>
      </c>
      <c r="W14" s="16">
        <v>2</v>
      </c>
      <c r="X14" s="16">
        <v>2</v>
      </c>
      <c r="Y14" s="16">
        <v>1</v>
      </c>
      <c r="Z14" s="16">
        <v>2</v>
      </c>
      <c r="AA14" s="78">
        <f t="shared" si="9"/>
        <v>10</v>
      </c>
      <c r="AB14" s="104">
        <f t="shared" si="10"/>
        <v>1.6666666666666667</v>
      </c>
      <c r="AC14" s="105" t="str">
        <f t="shared" si="2"/>
        <v>ІІ ур</v>
      </c>
      <c r="AD14" s="16">
        <v>2</v>
      </c>
      <c r="AE14" s="16">
        <v>1</v>
      </c>
      <c r="AF14" s="16">
        <v>2</v>
      </c>
      <c r="AG14" s="16">
        <v>2</v>
      </c>
      <c r="AH14" s="16">
        <v>1</v>
      </c>
      <c r="AI14" s="16">
        <v>2</v>
      </c>
      <c r="AJ14" s="78">
        <f t="shared" si="11"/>
        <v>10</v>
      </c>
      <c r="AK14" s="104">
        <f t="shared" si="12"/>
        <v>1.6666666666666667</v>
      </c>
      <c r="AL14" s="105" t="str">
        <f t="shared" si="13"/>
        <v>ІІ ур</v>
      </c>
      <c r="AM14" s="80">
        <f t="shared" si="14"/>
        <v>40</v>
      </c>
      <c r="AN14" s="106">
        <f t="shared" si="15"/>
        <v>1.7391304347826086</v>
      </c>
      <c r="AO14" s="105" t="str">
        <f t="shared" si="16"/>
        <v>ІІ ур</v>
      </c>
    </row>
    <row r="15" spans="1:42" ht="19.5" thickBot="1" x14ac:dyDescent="0.3">
      <c r="B15" s="16">
        <v>7</v>
      </c>
      <c r="C15" s="45" t="s">
        <v>60</v>
      </c>
      <c r="D15" s="16">
        <v>3</v>
      </c>
      <c r="E15" s="16">
        <v>2</v>
      </c>
      <c r="F15" s="16">
        <v>2</v>
      </c>
      <c r="G15" s="16">
        <v>2</v>
      </c>
      <c r="H15" s="16">
        <v>3</v>
      </c>
      <c r="I15" s="78">
        <f t="shared" si="5"/>
        <v>12</v>
      </c>
      <c r="J15" s="104">
        <f t="shared" si="6"/>
        <v>2.4</v>
      </c>
      <c r="K15" s="105" t="str">
        <f t="shared" si="0"/>
        <v>ІІ ур</v>
      </c>
      <c r="L15" s="16">
        <v>2</v>
      </c>
      <c r="M15" s="16">
        <v>2</v>
      </c>
      <c r="N15" s="16">
        <v>2</v>
      </c>
      <c r="O15" s="16">
        <v>2</v>
      </c>
      <c r="P15" s="16">
        <v>2</v>
      </c>
      <c r="Q15" s="16">
        <v>2</v>
      </c>
      <c r="R15" s="78">
        <v>16</v>
      </c>
      <c r="S15" s="104">
        <f t="shared" si="8"/>
        <v>2.6666666666666665</v>
      </c>
      <c r="T15" s="105" t="str">
        <f t="shared" si="1"/>
        <v>ІІІ ур</v>
      </c>
      <c r="U15" s="16">
        <v>2</v>
      </c>
      <c r="V15" s="16">
        <v>2</v>
      </c>
      <c r="W15" s="16">
        <v>2</v>
      </c>
      <c r="X15" s="16">
        <v>2</v>
      </c>
      <c r="Y15" s="16">
        <v>2</v>
      </c>
      <c r="Z15" s="16">
        <v>2</v>
      </c>
      <c r="AA15" s="78">
        <f t="shared" si="9"/>
        <v>12</v>
      </c>
      <c r="AB15" s="104">
        <f t="shared" si="10"/>
        <v>2</v>
      </c>
      <c r="AC15" s="105" t="str">
        <f t="shared" si="2"/>
        <v>ІІ ур</v>
      </c>
      <c r="AD15" s="16">
        <v>2</v>
      </c>
      <c r="AE15" s="16">
        <v>2</v>
      </c>
      <c r="AF15" s="16">
        <v>2</v>
      </c>
      <c r="AG15" s="16">
        <v>2</v>
      </c>
      <c r="AH15" s="16">
        <v>2</v>
      </c>
      <c r="AI15" s="16">
        <v>2</v>
      </c>
      <c r="AJ15" s="78">
        <f t="shared" si="11"/>
        <v>12</v>
      </c>
      <c r="AK15" s="104">
        <f t="shared" si="12"/>
        <v>2</v>
      </c>
      <c r="AL15" s="105" t="str">
        <f t="shared" si="13"/>
        <v>ІІ ур</v>
      </c>
      <c r="AM15" s="80">
        <f t="shared" si="14"/>
        <v>52</v>
      </c>
      <c r="AN15" s="106">
        <f t="shared" si="15"/>
        <v>2.2608695652173911</v>
      </c>
      <c r="AO15" s="105" t="str">
        <f t="shared" si="16"/>
        <v>ІІ ур</v>
      </c>
    </row>
    <row r="16" spans="1:42" ht="38.25" thickBot="1" x14ac:dyDescent="0.3">
      <c r="B16" s="16">
        <v>8</v>
      </c>
      <c r="C16" s="45" t="s">
        <v>61</v>
      </c>
      <c r="D16" s="16">
        <v>2</v>
      </c>
      <c r="E16" s="16">
        <v>2</v>
      </c>
      <c r="F16" s="16">
        <v>3</v>
      </c>
      <c r="G16" s="16">
        <v>3</v>
      </c>
      <c r="H16" s="16">
        <v>2</v>
      </c>
      <c r="I16" s="78">
        <f t="shared" si="5"/>
        <v>12</v>
      </c>
      <c r="J16" s="104">
        <f t="shared" si="6"/>
        <v>2.4</v>
      </c>
      <c r="K16" s="105" t="str">
        <f t="shared" si="0"/>
        <v>ІІ ур</v>
      </c>
      <c r="L16" s="16">
        <v>2</v>
      </c>
      <c r="M16" s="16">
        <v>3</v>
      </c>
      <c r="N16" s="16">
        <v>3</v>
      </c>
      <c r="O16" s="16">
        <v>2</v>
      </c>
      <c r="P16" s="16">
        <v>3</v>
      </c>
      <c r="Q16" s="16">
        <v>3</v>
      </c>
      <c r="R16" s="78">
        <f t="shared" si="7"/>
        <v>16</v>
      </c>
      <c r="S16" s="104">
        <f t="shared" si="8"/>
        <v>2.6666666666666665</v>
      </c>
      <c r="T16" s="105" t="str">
        <f t="shared" si="1"/>
        <v>ІІІ ур</v>
      </c>
      <c r="U16" s="16">
        <v>2</v>
      </c>
      <c r="V16" s="16">
        <v>3</v>
      </c>
      <c r="W16" s="16">
        <v>3</v>
      </c>
      <c r="X16" s="16">
        <v>2</v>
      </c>
      <c r="Y16" s="16">
        <v>3</v>
      </c>
      <c r="Z16" s="16">
        <v>3</v>
      </c>
      <c r="AA16" s="78">
        <f t="shared" si="9"/>
        <v>16</v>
      </c>
      <c r="AB16" s="104">
        <f t="shared" si="10"/>
        <v>2.6666666666666665</v>
      </c>
      <c r="AC16" s="105" t="str">
        <f t="shared" si="2"/>
        <v>ІІІ ур</v>
      </c>
      <c r="AD16" s="16">
        <v>2</v>
      </c>
      <c r="AE16" s="16">
        <v>3</v>
      </c>
      <c r="AF16" s="16">
        <v>3</v>
      </c>
      <c r="AG16" s="16">
        <v>2</v>
      </c>
      <c r="AH16" s="16">
        <v>3</v>
      </c>
      <c r="AI16" s="16">
        <v>3</v>
      </c>
      <c r="AJ16" s="78">
        <f t="shared" si="11"/>
        <v>16</v>
      </c>
      <c r="AK16" s="104">
        <f t="shared" si="12"/>
        <v>2.6666666666666665</v>
      </c>
      <c r="AL16" s="105" t="str">
        <f t="shared" si="13"/>
        <v>ІІІ ур</v>
      </c>
      <c r="AM16" s="80">
        <f t="shared" si="14"/>
        <v>60</v>
      </c>
      <c r="AN16" s="106">
        <f t="shared" si="15"/>
        <v>2.6086956521739131</v>
      </c>
      <c r="AO16" s="105" t="str">
        <f t="shared" si="16"/>
        <v>ІІІ ур</v>
      </c>
    </row>
    <row r="17" spans="2:41" ht="19.5" thickBot="1" x14ac:dyDescent="0.3">
      <c r="B17" s="16">
        <v>9</v>
      </c>
      <c r="C17" s="45" t="s">
        <v>62</v>
      </c>
      <c r="D17" s="16">
        <v>2</v>
      </c>
      <c r="E17" s="16">
        <v>1</v>
      </c>
      <c r="F17" s="16">
        <v>2</v>
      </c>
      <c r="G17" s="16">
        <v>2</v>
      </c>
      <c r="H17" s="16">
        <v>2</v>
      </c>
      <c r="I17" s="78">
        <f t="shared" si="5"/>
        <v>9</v>
      </c>
      <c r="J17" s="104">
        <f t="shared" si="6"/>
        <v>1.8</v>
      </c>
      <c r="K17" s="105" t="str">
        <f t="shared" si="0"/>
        <v>ІІ ур</v>
      </c>
      <c r="L17" s="16">
        <v>1</v>
      </c>
      <c r="M17" s="16">
        <v>2</v>
      </c>
      <c r="N17" s="16">
        <v>2</v>
      </c>
      <c r="O17" s="16">
        <v>1</v>
      </c>
      <c r="P17" s="16">
        <v>2</v>
      </c>
      <c r="Q17" s="16">
        <v>2</v>
      </c>
      <c r="R17" s="78">
        <f t="shared" si="7"/>
        <v>10</v>
      </c>
      <c r="S17" s="104">
        <f t="shared" si="8"/>
        <v>1.6666666666666667</v>
      </c>
      <c r="T17" s="105" t="str">
        <f t="shared" si="1"/>
        <v>ІІ ур</v>
      </c>
      <c r="U17" s="16">
        <v>1</v>
      </c>
      <c r="V17" s="16">
        <v>2</v>
      </c>
      <c r="W17" s="16">
        <v>2</v>
      </c>
      <c r="X17" s="16">
        <v>1</v>
      </c>
      <c r="Y17" s="16">
        <v>2</v>
      </c>
      <c r="Z17" s="16">
        <v>2</v>
      </c>
      <c r="AA17" s="78">
        <f t="shared" si="9"/>
        <v>10</v>
      </c>
      <c r="AB17" s="104">
        <f t="shared" si="10"/>
        <v>1.6666666666666667</v>
      </c>
      <c r="AC17" s="105" t="str">
        <f t="shared" si="2"/>
        <v>ІІ ур</v>
      </c>
      <c r="AD17" s="16">
        <v>1</v>
      </c>
      <c r="AE17" s="16">
        <v>2</v>
      </c>
      <c r="AF17" s="16">
        <v>2</v>
      </c>
      <c r="AG17" s="16">
        <v>1</v>
      </c>
      <c r="AH17" s="16">
        <v>2</v>
      </c>
      <c r="AI17" s="16">
        <v>2</v>
      </c>
      <c r="AJ17" s="78">
        <f t="shared" si="11"/>
        <v>10</v>
      </c>
      <c r="AK17" s="104">
        <f t="shared" si="12"/>
        <v>1.6666666666666667</v>
      </c>
      <c r="AL17" s="105" t="str">
        <f t="shared" si="13"/>
        <v>ІІ ур</v>
      </c>
      <c r="AM17" s="80">
        <f t="shared" si="14"/>
        <v>39</v>
      </c>
      <c r="AN17" s="106">
        <f t="shared" si="15"/>
        <v>1.6956521739130435</v>
      </c>
      <c r="AO17" s="105" t="str">
        <f t="shared" si="16"/>
        <v>ІІ ур</v>
      </c>
    </row>
    <row r="18" spans="2:41" ht="38.25" thickBot="1" x14ac:dyDescent="0.3">
      <c r="B18" s="16">
        <v>10</v>
      </c>
      <c r="C18" s="45" t="s">
        <v>63</v>
      </c>
      <c r="D18" s="16">
        <v>3</v>
      </c>
      <c r="E18" s="16">
        <v>2</v>
      </c>
      <c r="F18" s="16">
        <v>3</v>
      </c>
      <c r="G18" s="16">
        <v>2</v>
      </c>
      <c r="H18" s="16">
        <v>3</v>
      </c>
      <c r="I18" s="78">
        <f t="shared" si="5"/>
        <v>13</v>
      </c>
      <c r="J18" s="104">
        <f t="shared" si="6"/>
        <v>2.6</v>
      </c>
      <c r="K18" s="105" t="str">
        <f t="shared" si="0"/>
        <v>ІІІ ур</v>
      </c>
      <c r="L18" s="16">
        <v>2</v>
      </c>
      <c r="M18" s="16">
        <v>3</v>
      </c>
      <c r="N18" s="16">
        <v>2</v>
      </c>
      <c r="O18" s="16">
        <v>2</v>
      </c>
      <c r="P18" s="16">
        <v>3</v>
      </c>
      <c r="Q18" s="16">
        <v>2</v>
      </c>
      <c r="R18" s="78">
        <f t="shared" si="7"/>
        <v>14</v>
      </c>
      <c r="S18" s="104">
        <f t="shared" si="8"/>
        <v>2.3333333333333335</v>
      </c>
      <c r="T18" s="105" t="str">
        <f t="shared" si="1"/>
        <v>ІІ ур</v>
      </c>
      <c r="U18" s="16">
        <v>2</v>
      </c>
      <c r="V18" s="16">
        <v>3</v>
      </c>
      <c r="W18" s="16">
        <v>2</v>
      </c>
      <c r="X18" s="16">
        <v>2</v>
      </c>
      <c r="Y18" s="16">
        <v>3</v>
      </c>
      <c r="Z18" s="16">
        <v>2</v>
      </c>
      <c r="AA18" s="78">
        <f t="shared" si="9"/>
        <v>14</v>
      </c>
      <c r="AB18" s="104">
        <f t="shared" si="10"/>
        <v>2.3333333333333335</v>
      </c>
      <c r="AC18" s="105" t="str">
        <f t="shared" si="2"/>
        <v>ІІ ур</v>
      </c>
      <c r="AD18" s="16">
        <v>2</v>
      </c>
      <c r="AE18" s="16">
        <v>3</v>
      </c>
      <c r="AF18" s="16">
        <v>2</v>
      </c>
      <c r="AG18" s="16">
        <v>2</v>
      </c>
      <c r="AH18" s="16">
        <v>3</v>
      </c>
      <c r="AI18" s="16">
        <v>2</v>
      </c>
      <c r="AJ18" s="78">
        <f t="shared" si="11"/>
        <v>14</v>
      </c>
      <c r="AK18" s="104">
        <f t="shared" si="12"/>
        <v>2.3333333333333335</v>
      </c>
      <c r="AL18" s="105" t="str">
        <f t="shared" si="13"/>
        <v>ІІ ур</v>
      </c>
      <c r="AM18" s="80">
        <f t="shared" si="14"/>
        <v>55</v>
      </c>
      <c r="AN18" s="106">
        <f t="shared" si="15"/>
        <v>2.3913043478260869</v>
      </c>
      <c r="AO18" s="105" t="str">
        <f t="shared" si="16"/>
        <v>ІІ ур</v>
      </c>
    </row>
    <row r="19" spans="2:41" ht="19.5" thickBot="1" x14ac:dyDescent="0.3">
      <c r="B19" s="16">
        <v>11</v>
      </c>
      <c r="C19" s="45" t="s">
        <v>64</v>
      </c>
      <c r="D19" s="16">
        <v>3</v>
      </c>
      <c r="E19" s="16">
        <v>2</v>
      </c>
      <c r="F19" s="16">
        <v>2</v>
      </c>
      <c r="G19" s="16">
        <v>2</v>
      </c>
      <c r="H19" s="16">
        <v>3</v>
      </c>
      <c r="I19" s="78">
        <f t="shared" si="5"/>
        <v>12</v>
      </c>
      <c r="J19" s="104">
        <f t="shared" si="6"/>
        <v>2.4</v>
      </c>
      <c r="K19" s="105" t="str">
        <f t="shared" si="0"/>
        <v>ІІ ур</v>
      </c>
      <c r="L19" s="16">
        <v>2</v>
      </c>
      <c r="M19" s="16">
        <v>2</v>
      </c>
      <c r="N19" s="16">
        <v>2</v>
      </c>
      <c r="O19" s="16">
        <v>2</v>
      </c>
      <c r="P19" s="16">
        <v>2</v>
      </c>
      <c r="Q19" s="16">
        <v>2</v>
      </c>
      <c r="R19" s="78">
        <f t="shared" si="7"/>
        <v>12</v>
      </c>
      <c r="S19" s="104">
        <f t="shared" si="8"/>
        <v>2</v>
      </c>
      <c r="T19" s="105" t="str">
        <f t="shared" si="1"/>
        <v>ІІ ур</v>
      </c>
      <c r="U19" s="16">
        <v>2</v>
      </c>
      <c r="V19" s="16">
        <v>2</v>
      </c>
      <c r="W19" s="16">
        <v>2</v>
      </c>
      <c r="X19" s="16">
        <v>2</v>
      </c>
      <c r="Y19" s="16">
        <v>2</v>
      </c>
      <c r="Z19" s="16">
        <v>2</v>
      </c>
      <c r="AA19" s="78">
        <f t="shared" si="9"/>
        <v>12</v>
      </c>
      <c r="AB19" s="104">
        <f t="shared" si="10"/>
        <v>2</v>
      </c>
      <c r="AC19" s="105" t="str">
        <f t="shared" si="2"/>
        <v>ІІ ур</v>
      </c>
      <c r="AD19" s="16">
        <v>2</v>
      </c>
      <c r="AE19" s="16">
        <v>2</v>
      </c>
      <c r="AF19" s="16">
        <v>2</v>
      </c>
      <c r="AG19" s="16">
        <v>2</v>
      </c>
      <c r="AH19" s="16">
        <v>2</v>
      </c>
      <c r="AI19" s="16">
        <v>2</v>
      </c>
      <c r="AJ19" s="78">
        <f t="shared" si="11"/>
        <v>12</v>
      </c>
      <c r="AK19" s="104">
        <f t="shared" si="12"/>
        <v>2</v>
      </c>
      <c r="AL19" s="105" t="str">
        <f t="shared" si="13"/>
        <v>ІІ ур</v>
      </c>
      <c r="AM19" s="80">
        <f t="shared" si="14"/>
        <v>48</v>
      </c>
      <c r="AN19" s="106">
        <f t="shared" si="15"/>
        <v>2.0869565217391304</v>
      </c>
      <c r="AO19" s="105" t="str">
        <f t="shared" si="16"/>
        <v>ІІ ур</v>
      </c>
    </row>
    <row r="20" spans="2:41" ht="38.25" thickBot="1" x14ac:dyDescent="0.3">
      <c r="B20" s="16">
        <v>12</v>
      </c>
      <c r="C20" s="45" t="s">
        <v>65</v>
      </c>
      <c r="D20" s="16">
        <v>3</v>
      </c>
      <c r="E20" s="16">
        <v>2</v>
      </c>
      <c r="F20" s="16">
        <v>2</v>
      </c>
      <c r="G20" s="16">
        <v>2</v>
      </c>
      <c r="H20" s="16">
        <v>3</v>
      </c>
      <c r="I20" s="78">
        <f t="shared" si="5"/>
        <v>12</v>
      </c>
      <c r="J20" s="104">
        <f t="shared" si="6"/>
        <v>2.4</v>
      </c>
      <c r="K20" s="105" t="str">
        <f t="shared" si="0"/>
        <v>ІІ ур</v>
      </c>
      <c r="L20" s="16">
        <v>2</v>
      </c>
      <c r="M20" s="16">
        <v>2</v>
      </c>
      <c r="N20" s="16">
        <v>2</v>
      </c>
      <c r="O20" s="16">
        <v>2</v>
      </c>
      <c r="P20" s="16">
        <v>2</v>
      </c>
      <c r="Q20" s="16">
        <v>2</v>
      </c>
      <c r="R20" s="78">
        <f t="shared" si="7"/>
        <v>12</v>
      </c>
      <c r="S20" s="104">
        <f t="shared" si="8"/>
        <v>2</v>
      </c>
      <c r="T20" s="105" t="str">
        <f t="shared" si="1"/>
        <v>ІІ ур</v>
      </c>
      <c r="U20" s="16">
        <v>2</v>
      </c>
      <c r="V20" s="16">
        <v>2</v>
      </c>
      <c r="W20" s="16">
        <v>2</v>
      </c>
      <c r="X20" s="16">
        <v>2</v>
      </c>
      <c r="Y20" s="16">
        <v>2</v>
      </c>
      <c r="Z20" s="16">
        <v>2</v>
      </c>
      <c r="AA20" s="78">
        <f t="shared" si="9"/>
        <v>12</v>
      </c>
      <c r="AB20" s="104">
        <f t="shared" si="10"/>
        <v>2</v>
      </c>
      <c r="AC20" s="105" t="str">
        <f t="shared" si="2"/>
        <v>ІІ ур</v>
      </c>
      <c r="AD20" s="16">
        <v>2</v>
      </c>
      <c r="AE20" s="16">
        <v>2</v>
      </c>
      <c r="AF20" s="16">
        <v>2</v>
      </c>
      <c r="AG20" s="16">
        <v>2</v>
      </c>
      <c r="AH20" s="16">
        <v>2</v>
      </c>
      <c r="AI20" s="16">
        <v>2</v>
      </c>
      <c r="AJ20" s="78">
        <f t="shared" si="11"/>
        <v>12</v>
      </c>
      <c r="AK20" s="104">
        <f t="shared" si="12"/>
        <v>2</v>
      </c>
      <c r="AL20" s="105" t="str">
        <f t="shared" si="13"/>
        <v>ІІ ур</v>
      </c>
      <c r="AM20" s="80">
        <f t="shared" si="14"/>
        <v>48</v>
      </c>
      <c r="AN20" s="106">
        <f t="shared" si="15"/>
        <v>2.0869565217391304</v>
      </c>
      <c r="AO20" s="105" t="str">
        <f t="shared" si="16"/>
        <v>ІІ ур</v>
      </c>
    </row>
    <row r="21" spans="2:41" ht="19.5" thickBot="1" x14ac:dyDescent="0.3">
      <c r="B21" s="16">
        <v>13</v>
      </c>
      <c r="C21" s="45" t="s">
        <v>66</v>
      </c>
      <c r="D21" s="16">
        <v>2</v>
      </c>
      <c r="E21" s="16">
        <v>3</v>
      </c>
      <c r="F21" s="16">
        <v>3</v>
      </c>
      <c r="G21" s="16">
        <v>3</v>
      </c>
      <c r="H21" s="16">
        <v>3</v>
      </c>
      <c r="I21" s="78">
        <f t="shared" si="5"/>
        <v>14</v>
      </c>
      <c r="J21" s="104">
        <f t="shared" si="6"/>
        <v>2.8</v>
      </c>
      <c r="K21" s="105" t="str">
        <f t="shared" si="0"/>
        <v>ІІІ ур</v>
      </c>
      <c r="L21" s="16">
        <v>3</v>
      </c>
      <c r="M21" s="16">
        <v>3</v>
      </c>
      <c r="N21" s="16">
        <v>3</v>
      </c>
      <c r="O21" s="16">
        <v>3</v>
      </c>
      <c r="P21" s="16">
        <v>3</v>
      </c>
      <c r="Q21" s="16">
        <v>3</v>
      </c>
      <c r="R21" s="78">
        <f t="shared" si="7"/>
        <v>18</v>
      </c>
      <c r="S21" s="104">
        <f t="shared" si="8"/>
        <v>3</v>
      </c>
      <c r="T21" s="105" t="str">
        <f t="shared" si="1"/>
        <v>ІІІ ур</v>
      </c>
      <c r="U21" s="16">
        <v>3</v>
      </c>
      <c r="V21" s="16">
        <v>3</v>
      </c>
      <c r="W21" s="16">
        <v>3</v>
      </c>
      <c r="X21" s="16">
        <v>3</v>
      </c>
      <c r="Y21" s="16">
        <v>3</v>
      </c>
      <c r="Z21" s="16">
        <v>3</v>
      </c>
      <c r="AA21" s="78">
        <f t="shared" si="9"/>
        <v>18</v>
      </c>
      <c r="AB21" s="104">
        <f t="shared" si="10"/>
        <v>3</v>
      </c>
      <c r="AC21" s="105" t="str">
        <f t="shared" si="2"/>
        <v>ІІІ ур</v>
      </c>
      <c r="AD21" s="16">
        <v>3</v>
      </c>
      <c r="AE21" s="16">
        <v>3</v>
      </c>
      <c r="AF21" s="16">
        <v>3</v>
      </c>
      <c r="AG21" s="16">
        <v>3</v>
      </c>
      <c r="AH21" s="16">
        <v>3</v>
      </c>
      <c r="AI21" s="16">
        <v>3</v>
      </c>
      <c r="AJ21" s="78">
        <f t="shared" si="11"/>
        <v>18</v>
      </c>
      <c r="AK21" s="104">
        <f t="shared" si="12"/>
        <v>3</v>
      </c>
      <c r="AL21" s="105" t="str">
        <f t="shared" si="13"/>
        <v>ІІІ ур</v>
      </c>
      <c r="AM21" s="80">
        <f t="shared" si="14"/>
        <v>68</v>
      </c>
      <c r="AN21" s="106">
        <f t="shared" si="15"/>
        <v>2.9565217391304346</v>
      </c>
      <c r="AO21" s="105" t="str">
        <f t="shared" si="16"/>
        <v>ІІІ ур</v>
      </c>
    </row>
    <row r="22" spans="2:41" ht="38.25" thickBot="1" x14ac:dyDescent="0.3">
      <c r="B22" s="16">
        <v>14</v>
      </c>
      <c r="C22" s="45" t="s">
        <v>67</v>
      </c>
      <c r="D22" s="16">
        <v>2</v>
      </c>
      <c r="E22" s="16">
        <v>2</v>
      </c>
      <c r="F22" s="16">
        <v>2</v>
      </c>
      <c r="G22" s="16">
        <v>2</v>
      </c>
      <c r="H22" s="16">
        <v>2</v>
      </c>
      <c r="I22" s="78">
        <f t="shared" si="5"/>
        <v>10</v>
      </c>
      <c r="J22" s="104">
        <f t="shared" si="6"/>
        <v>2</v>
      </c>
      <c r="K22" s="105" t="str">
        <f t="shared" si="0"/>
        <v>ІІ ур</v>
      </c>
      <c r="L22" s="16">
        <v>2</v>
      </c>
      <c r="M22" s="16">
        <v>2</v>
      </c>
      <c r="N22" s="16">
        <v>2</v>
      </c>
      <c r="O22" s="16">
        <v>2</v>
      </c>
      <c r="P22" s="16">
        <v>2</v>
      </c>
      <c r="Q22" s="16">
        <v>2</v>
      </c>
      <c r="R22" s="78">
        <f t="shared" si="7"/>
        <v>12</v>
      </c>
      <c r="S22" s="104">
        <f t="shared" si="8"/>
        <v>2</v>
      </c>
      <c r="T22" s="105" t="str">
        <f t="shared" si="1"/>
        <v>ІІ ур</v>
      </c>
      <c r="U22" s="16">
        <v>2</v>
      </c>
      <c r="V22" s="16">
        <v>2</v>
      </c>
      <c r="W22" s="16">
        <v>2</v>
      </c>
      <c r="X22" s="16">
        <v>2</v>
      </c>
      <c r="Y22" s="16">
        <v>2</v>
      </c>
      <c r="Z22" s="16">
        <v>2</v>
      </c>
      <c r="AA22" s="78">
        <f t="shared" si="9"/>
        <v>12</v>
      </c>
      <c r="AB22" s="104">
        <f t="shared" si="10"/>
        <v>2</v>
      </c>
      <c r="AC22" s="105" t="str">
        <f t="shared" si="2"/>
        <v>ІІ ур</v>
      </c>
      <c r="AD22" s="16">
        <v>2</v>
      </c>
      <c r="AE22" s="16">
        <v>2</v>
      </c>
      <c r="AF22" s="16">
        <v>2</v>
      </c>
      <c r="AG22" s="16">
        <v>2</v>
      </c>
      <c r="AH22" s="16">
        <v>2</v>
      </c>
      <c r="AI22" s="16">
        <v>2</v>
      </c>
      <c r="AJ22" s="78">
        <f t="shared" si="11"/>
        <v>12</v>
      </c>
      <c r="AK22" s="104">
        <f t="shared" si="12"/>
        <v>2</v>
      </c>
      <c r="AL22" s="105" t="str">
        <f t="shared" si="13"/>
        <v>ІІ ур</v>
      </c>
      <c r="AM22" s="80">
        <f t="shared" si="14"/>
        <v>46</v>
      </c>
      <c r="AN22" s="106">
        <f t="shared" si="15"/>
        <v>2</v>
      </c>
      <c r="AO22" s="105" t="str">
        <f t="shared" si="16"/>
        <v>ІІ ур</v>
      </c>
    </row>
    <row r="23" spans="2:41" ht="19.5" thickBot="1" x14ac:dyDescent="0.3">
      <c r="B23" s="16">
        <v>15</v>
      </c>
      <c r="C23" s="45" t="s">
        <v>68</v>
      </c>
      <c r="D23" s="16">
        <v>2</v>
      </c>
      <c r="E23" s="16">
        <v>2</v>
      </c>
      <c r="F23" s="16">
        <v>3</v>
      </c>
      <c r="G23" s="16">
        <v>3</v>
      </c>
      <c r="H23" s="16">
        <v>2</v>
      </c>
      <c r="I23" s="78">
        <f t="shared" si="5"/>
        <v>12</v>
      </c>
      <c r="J23" s="104">
        <f t="shared" si="6"/>
        <v>2.4</v>
      </c>
      <c r="K23" s="105" t="str">
        <f t="shared" si="0"/>
        <v>ІІ ур</v>
      </c>
      <c r="L23" s="16">
        <v>2</v>
      </c>
      <c r="M23" s="16">
        <v>3</v>
      </c>
      <c r="N23" s="16">
        <v>3</v>
      </c>
      <c r="O23" s="16">
        <v>2</v>
      </c>
      <c r="P23" s="16">
        <v>3</v>
      </c>
      <c r="Q23" s="16">
        <v>3</v>
      </c>
      <c r="R23" s="78">
        <f t="shared" si="7"/>
        <v>16</v>
      </c>
      <c r="S23" s="104">
        <f t="shared" si="8"/>
        <v>2.6666666666666665</v>
      </c>
      <c r="T23" s="105" t="str">
        <f t="shared" si="1"/>
        <v>ІІІ ур</v>
      </c>
      <c r="U23" s="16">
        <v>2</v>
      </c>
      <c r="V23" s="16">
        <v>3</v>
      </c>
      <c r="W23" s="16">
        <v>3</v>
      </c>
      <c r="X23" s="16">
        <v>2</v>
      </c>
      <c r="Y23" s="16">
        <v>3</v>
      </c>
      <c r="Z23" s="16">
        <v>3</v>
      </c>
      <c r="AA23" s="78">
        <f t="shared" si="9"/>
        <v>16</v>
      </c>
      <c r="AB23" s="104">
        <f t="shared" si="10"/>
        <v>2.6666666666666665</v>
      </c>
      <c r="AC23" s="105" t="str">
        <f t="shared" si="2"/>
        <v>ІІІ ур</v>
      </c>
      <c r="AD23" s="16">
        <v>2</v>
      </c>
      <c r="AE23" s="16">
        <v>3</v>
      </c>
      <c r="AF23" s="16">
        <v>3</v>
      </c>
      <c r="AG23" s="16">
        <v>2</v>
      </c>
      <c r="AH23" s="16">
        <v>3</v>
      </c>
      <c r="AI23" s="16">
        <v>3</v>
      </c>
      <c r="AJ23" s="78">
        <f t="shared" si="11"/>
        <v>16</v>
      </c>
      <c r="AK23" s="104">
        <f t="shared" si="12"/>
        <v>2.6666666666666665</v>
      </c>
      <c r="AL23" s="105" t="str">
        <f t="shared" si="13"/>
        <v>ІІІ ур</v>
      </c>
      <c r="AM23" s="80">
        <f t="shared" si="14"/>
        <v>60</v>
      </c>
      <c r="AN23" s="106">
        <f t="shared" si="15"/>
        <v>2.6086956521739131</v>
      </c>
      <c r="AO23" s="105" t="str">
        <f t="shared" si="16"/>
        <v>ІІІ ур</v>
      </c>
    </row>
    <row r="24" spans="2:41" ht="38.25" thickBot="1" x14ac:dyDescent="0.3">
      <c r="B24" s="16">
        <v>16</v>
      </c>
      <c r="C24" s="45" t="s">
        <v>69</v>
      </c>
      <c r="D24" s="16">
        <v>2</v>
      </c>
      <c r="E24" s="16">
        <v>2</v>
      </c>
      <c r="F24" s="16">
        <v>2</v>
      </c>
      <c r="G24" s="16">
        <v>2</v>
      </c>
      <c r="H24" s="16">
        <v>2</v>
      </c>
      <c r="I24" s="78">
        <f t="shared" si="5"/>
        <v>10</v>
      </c>
      <c r="J24" s="104">
        <f t="shared" si="6"/>
        <v>2</v>
      </c>
      <c r="K24" s="105" t="str">
        <f t="shared" si="0"/>
        <v>ІІ ур</v>
      </c>
      <c r="L24" s="16">
        <v>2</v>
      </c>
      <c r="M24" s="16">
        <v>2</v>
      </c>
      <c r="N24" s="16">
        <v>2</v>
      </c>
      <c r="O24" s="16">
        <v>2</v>
      </c>
      <c r="P24" s="16">
        <v>2</v>
      </c>
      <c r="Q24" s="16">
        <v>2</v>
      </c>
      <c r="R24" s="78">
        <f t="shared" si="7"/>
        <v>12</v>
      </c>
      <c r="S24" s="104">
        <f t="shared" si="8"/>
        <v>2</v>
      </c>
      <c r="T24" s="105" t="str">
        <f t="shared" si="1"/>
        <v>ІІ ур</v>
      </c>
      <c r="U24" s="16">
        <v>2</v>
      </c>
      <c r="V24" s="16">
        <v>2</v>
      </c>
      <c r="W24" s="16">
        <v>2</v>
      </c>
      <c r="X24" s="16">
        <v>2</v>
      </c>
      <c r="Y24" s="16">
        <v>2</v>
      </c>
      <c r="Z24" s="16">
        <v>2</v>
      </c>
      <c r="AA24" s="78">
        <f t="shared" si="9"/>
        <v>12</v>
      </c>
      <c r="AB24" s="104">
        <f t="shared" si="10"/>
        <v>2</v>
      </c>
      <c r="AC24" s="105" t="str">
        <f t="shared" si="2"/>
        <v>ІІ ур</v>
      </c>
      <c r="AD24" s="16">
        <v>2</v>
      </c>
      <c r="AE24" s="16">
        <v>2</v>
      </c>
      <c r="AF24" s="16">
        <v>2</v>
      </c>
      <c r="AG24" s="16">
        <v>2</v>
      </c>
      <c r="AH24" s="16">
        <v>2</v>
      </c>
      <c r="AI24" s="16">
        <v>2</v>
      </c>
      <c r="AJ24" s="78">
        <f t="shared" si="11"/>
        <v>12</v>
      </c>
      <c r="AK24" s="104">
        <f t="shared" si="12"/>
        <v>2</v>
      </c>
      <c r="AL24" s="105" t="str">
        <f t="shared" si="13"/>
        <v>ІІ ур</v>
      </c>
      <c r="AM24" s="80">
        <f t="shared" si="14"/>
        <v>46</v>
      </c>
      <c r="AN24" s="106">
        <f t="shared" si="15"/>
        <v>2</v>
      </c>
      <c r="AO24" s="105" t="str">
        <f t="shared" si="16"/>
        <v>ІІ ур</v>
      </c>
    </row>
    <row r="25" spans="2:41" ht="38.25" thickBot="1" x14ac:dyDescent="0.3">
      <c r="B25" s="16">
        <v>17</v>
      </c>
      <c r="C25" s="45" t="s">
        <v>70</v>
      </c>
      <c r="D25" s="16">
        <v>3</v>
      </c>
      <c r="E25" s="16">
        <v>3</v>
      </c>
      <c r="F25" s="16">
        <v>3</v>
      </c>
      <c r="G25" s="16">
        <v>3</v>
      </c>
      <c r="H25" s="16">
        <v>2</v>
      </c>
      <c r="I25" s="78">
        <f t="shared" si="5"/>
        <v>14</v>
      </c>
      <c r="J25" s="104">
        <f t="shared" si="6"/>
        <v>2.8</v>
      </c>
      <c r="K25" s="105" t="str">
        <f t="shared" si="0"/>
        <v>ІІІ ур</v>
      </c>
      <c r="L25" s="16">
        <v>3</v>
      </c>
      <c r="M25" s="16">
        <v>3</v>
      </c>
      <c r="N25" s="16">
        <v>3</v>
      </c>
      <c r="O25" s="16">
        <v>3</v>
      </c>
      <c r="P25" s="16">
        <v>3</v>
      </c>
      <c r="Q25" s="16">
        <v>3</v>
      </c>
      <c r="R25" s="78">
        <f t="shared" si="7"/>
        <v>18</v>
      </c>
      <c r="S25" s="104">
        <f t="shared" si="8"/>
        <v>3</v>
      </c>
      <c r="T25" s="105" t="str">
        <f t="shared" si="1"/>
        <v>ІІІ ур</v>
      </c>
      <c r="U25" s="16">
        <v>3</v>
      </c>
      <c r="V25" s="16">
        <v>3</v>
      </c>
      <c r="W25" s="16">
        <v>3</v>
      </c>
      <c r="X25" s="16">
        <v>3</v>
      </c>
      <c r="Y25" s="16">
        <v>3</v>
      </c>
      <c r="Z25" s="16">
        <v>3</v>
      </c>
      <c r="AA25" s="78">
        <f t="shared" si="9"/>
        <v>18</v>
      </c>
      <c r="AB25" s="104">
        <f t="shared" si="10"/>
        <v>3</v>
      </c>
      <c r="AC25" s="105" t="str">
        <f t="shared" si="2"/>
        <v>ІІІ ур</v>
      </c>
      <c r="AD25" s="16">
        <v>3</v>
      </c>
      <c r="AE25" s="16">
        <v>3</v>
      </c>
      <c r="AF25" s="16">
        <v>3</v>
      </c>
      <c r="AG25" s="16">
        <v>3</v>
      </c>
      <c r="AH25" s="16">
        <v>3</v>
      </c>
      <c r="AI25" s="16">
        <v>3</v>
      </c>
      <c r="AJ25" s="78">
        <f t="shared" si="11"/>
        <v>18</v>
      </c>
      <c r="AK25" s="104">
        <f t="shared" si="12"/>
        <v>3</v>
      </c>
      <c r="AL25" s="105" t="str">
        <f t="shared" si="13"/>
        <v>ІІІ ур</v>
      </c>
      <c r="AM25" s="80">
        <f t="shared" si="14"/>
        <v>68</v>
      </c>
      <c r="AN25" s="106">
        <f t="shared" si="15"/>
        <v>2.9565217391304346</v>
      </c>
      <c r="AO25" s="105" t="str">
        <f t="shared" si="16"/>
        <v>ІІІ ур</v>
      </c>
    </row>
    <row r="26" spans="2:41" ht="19.5" thickBot="1" x14ac:dyDescent="0.3">
      <c r="B26" s="16">
        <v>18</v>
      </c>
      <c r="C26" s="45" t="s">
        <v>71</v>
      </c>
      <c r="D26" s="16">
        <v>2</v>
      </c>
      <c r="E26" s="16">
        <v>2</v>
      </c>
      <c r="F26" s="16">
        <v>2</v>
      </c>
      <c r="G26" s="16">
        <v>2</v>
      </c>
      <c r="H26" s="16">
        <v>2</v>
      </c>
      <c r="I26" s="78">
        <f t="shared" si="5"/>
        <v>10</v>
      </c>
      <c r="J26" s="104">
        <f t="shared" si="6"/>
        <v>2</v>
      </c>
      <c r="K26" s="105" t="str">
        <f t="shared" si="0"/>
        <v>ІІ ур</v>
      </c>
      <c r="L26" s="16">
        <v>2</v>
      </c>
      <c r="M26" s="16">
        <v>2</v>
      </c>
      <c r="N26" s="16">
        <v>2</v>
      </c>
      <c r="O26" s="16">
        <v>2</v>
      </c>
      <c r="P26" s="16">
        <v>2</v>
      </c>
      <c r="Q26" s="16">
        <v>2</v>
      </c>
      <c r="R26" s="78">
        <f t="shared" si="7"/>
        <v>12</v>
      </c>
      <c r="S26" s="104">
        <f t="shared" si="8"/>
        <v>2</v>
      </c>
      <c r="T26" s="105" t="str">
        <f t="shared" si="1"/>
        <v>ІІ ур</v>
      </c>
      <c r="U26" s="16">
        <v>2</v>
      </c>
      <c r="V26" s="16">
        <v>2</v>
      </c>
      <c r="W26" s="16">
        <v>2</v>
      </c>
      <c r="X26" s="16">
        <v>2</v>
      </c>
      <c r="Y26" s="16">
        <v>2</v>
      </c>
      <c r="Z26" s="16">
        <v>2</v>
      </c>
      <c r="AA26" s="78">
        <f t="shared" si="9"/>
        <v>12</v>
      </c>
      <c r="AB26" s="104">
        <f t="shared" si="10"/>
        <v>2</v>
      </c>
      <c r="AC26" s="105" t="str">
        <f t="shared" si="2"/>
        <v>ІІ ур</v>
      </c>
      <c r="AD26" s="16">
        <v>2</v>
      </c>
      <c r="AE26" s="16">
        <v>2</v>
      </c>
      <c r="AF26" s="16">
        <v>2</v>
      </c>
      <c r="AG26" s="16">
        <v>2</v>
      </c>
      <c r="AH26" s="16">
        <v>2</v>
      </c>
      <c r="AI26" s="16">
        <v>2</v>
      </c>
      <c r="AJ26" s="78">
        <f t="shared" si="11"/>
        <v>12</v>
      </c>
      <c r="AK26" s="104">
        <f t="shared" si="12"/>
        <v>2</v>
      </c>
      <c r="AL26" s="105" t="str">
        <f t="shared" si="13"/>
        <v>ІІ ур</v>
      </c>
      <c r="AM26" s="80">
        <f t="shared" si="14"/>
        <v>46</v>
      </c>
      <c r="AN26" s="106">
        <f t="shared" si="15"/>
        <v>2</v>
      </c>
      <c r="AO26" s="105" t="str">
        <f t="shared" si="16"/>
        <v>ІІ ур</v>
      </c>
    </row>
    <row r="27" spans="2:41" ht="19.5" thickBot="1" x14ac:dyDescent="0.3">
      <c r="B27" s="16">
        <v>19</v>
      </c>
      <c r="C27" s="45" t="s">
        <v>72</v>
      </c>
      <c r="D27" s="16">
        <v>3</v>
      </c>
      <c r="E27" s="16">
        <v>2</v>
      </c>
      <c r="F27" s="16">
        <v>2</v>
      </c>
      <c r="G27" s="16">
        <v>1</v>
      </c>
      <c r="H27" s="16">
        <v>3</v>
      </c>
      <c r="I27" s="78">
        <f t="shared" si="5"/>
        <v>11</v>
      </c>
      <c r="J27" s="104">
        <f t="shared" si="6"/>
        <v>2.2000000000000002</v>
      </c>
      <c r="K27" s="105" t="str">
        <f t="shared" si="0"/>
        <v>ІІ ур</v>
      </c>
      <c r="L27" s="16">
        <v>2</v>
      </c>
      <c r="M27" s="16">
        <v>2</v>
      </c>
      <c r="N27" s="16">
        <v>1</v>
      </c>
      <c r="O27" s="16">
        <v>2</v>
      </c>
      <c r="P27" s="16">
        <v>2</v>
      </c>
      <c r="Q27" s="16">
        <v>1</v>
      </c>
      <c r="R27" s="78">
        <f t="shared" si="7"/>
        <v>10</v>
      </c>
      <c r="S27" s="104">
        <f t="shared" si="8"/>
        <v>1.6666666666666667</v>
      </c>
      <c r="T27" s="105" t="str">
        <f t="shared" si="1"/>
        <v>ІІ ур</v>
      </c>
      <c r="U27" s="16">
        <v>2</v>
      </c>
      <c r="V27" s="16">
        <v>2</v>
      </c>
      <c r="W27" s="16">
        <v>1</v>
      </c>
      <c r="X27" s="16">
        <v>2</v>
      </c>
      <c r="Y27" s="16">
        <v>2</v>
      </c>
      <c r="Z27" s="16">
        <v>1</v>
      </c>
      <c r="AA27" s="78">
        <f t="shared" si="9"/>
        <v>10</v>
      </c>
      <c r="AB27" s="104">
        <f t="shared" si="10"/>
        <v>1.6666666666666667</v>
      </c>
      <c r="AC27" s="105" t="str">
        <f t="shared" si="2"/>
        <v>ІІ ур</v>
      </c>
      <c r="AD27" s="16">
        <v>2</v>
      </c>
      <c r="AE27" s="16">
        <v>2</v>
      </c>
      <c r="AF27" s="16">
        <v>1</v>
      </c>
      <c r="AG27" s="16">
        <v>2</v>
      </c>
      <c r="AH27" s="16">
        <v>2</v>
      </c>
      <c r="AI27" s="16">
        <v>1</v>
      </c>
      <c r="AJ27" s="78">
        <f t="shared" si="11"/>
        <v>10</v>
      </c>
      <c r="AK27" s="104">
        <f t="shared" si="12"/>
        <v>1.6666666666666667</v>
      </c>
      <c r="AL27" s="105" t="str">
        <f t="shared" si="13"/>
        <v>ІІ ур</v>
      </c>
      <c r="AM27" s="80">
        <f t="shared" si="14"/>
        <v>41</v>
      </c>
      <c r="AN27" s="106">
        <f t="shared" si="15"/>
        <v>1.7826086956521738</v>
      </c>
      <c r="AO27" s="105" t="str">
        <f t="shared" si="16"/>
        <v>ІІ ур</v>
      </c>
    </row>
    <row r="28" spans="2:41" ht="38.25" thickBot="1" x14ac:dyDescent="0.3">
      <c r="B28" s="16">
        <v>20</v>
      </c>
      <c r="C28" s="45" t="s">
        <v>73</v>
      </c>
      <c r="D28" s="16">
        <v>0</v>
      </c>
      <c r="E28" s="16">
        <v>2</v>
      </c>
      <c r="F28" s="16">
        <v>3</v>
      </c>
      <c r="G28" s="16">
        <v>2</v>
      </c>
      <c r="H28" s="16">
        <v>0</v>
      </c>
      <c r="I28" s="78">
        <f t="shared" si="5"/>
        <v>7</v>
      </c>
      <c r="J28" s="104">
        <f t="shared" si="6"/>
        <v>1.4</v>
      </c>
      <c r="K28" s="105" t="str">
        <f t="shared" si="0"/>
        <v>І ур</v>
      </c>
      <c r="L28" s="16">
        <v>2</v>
      </c>
      <c r="M28" s="16">
        <v>3</v>
      </c>
      <c r="N28" s="16">
        <v>2</v>
      </c>
      <c r="O28" s="16">
        <v>2</v>
      </c>
      <c r="P28" s="16">
        <v>3</v>
      </c>
      <c r="Q28" s="16">
        <v>2</v>
      </c>
      <c r="R28" s="78">
        <f t="shared" si="7"/>
        <v>14</v>
      </c>
      <c r="S28" s="104">
        <f t="shared" si="8"/>
        <v>2.3333333333333335</v>
      </c>
      <c r="T28" s="105" t="str">
        <f t="shared" si="1"/>
        <v>ІІ ур</v>
      </c>
      <c r="U28" s="16">
        <v>2</v>
      </c>
      <c r="V28" s="16">
        <v>3</v>
      </c>
      <c r="W28" s="16">
        <v>2</v>
      </c>
      <c r="X28" s="16">
        <v>2</v>
      </c>
      <c r="Y28" s="16">
        <v>3</v>
      </c>
      <c r="Z28" s="16">
        <v>2</v>
      </c>
      <c r="AA28" s="78">
        <f t="shared" si="9"/>
        <v>14</v>
      </c>
      <c r="AB28" s="104">
        <f t="shared" si="10"/>
        <v>2.3333333333333335</v>
      </c>
      <c r="AC28" s="105" t="str">
        <f t="shared" si="2"/>
        <v>ІІ ур</v>
      </c>
      <c r="AD28" s="16">
        <v>2</v>
      </c>
      <c r="AE28" s="16">
        <v>3</v>
      </c>
      <c r="AF28" s="16">
        <v>2</v>
      </c>
      <c r="AG28" s="16">
        <v>2</v>
      </c>
      <c r="AH28" s="16">
        <v>3</v>
      </c>
      <c r="AI28" s="16">
        <v>2</v>
      </c>
      <c r="AJ28" s="78">
        <f t="shared" si="11"/>
        <v>14</v>
      </c>
      <c r="AK28" s="104">
        <f t="shared" si="12"/>
        <v>2.3333333333333335</v>
      </c>
      <c r="AL28" s="105" t="str">
        <f t="shared" si="13"/>
        <v>ІІ ур</v>
      </c>
      <c r="AM28" s="80">
        <f t="shared" si="14"/>
        <v>49</v>
      </c>
      <c r="AN28" s="106">
        <f t="shared" si="15"/>
        <v>2.1304347826086958</v>
      </c>
      <c r="AO28" s="105" t="str">
        <f t="shared" si="16"/>
        <v>ІІ ур</v>
      </c>
    </row>
    <row r="29" spans="2:41" ht="38.25" thickBot="1" x14ac:dyDescent="0.3">
      <c r="B29" s="16">
        <v>21</v>
      </c>
      <c r="C29" s="45" t="s">
        <v>74</v>
      </c>
      <c r="D29" s="16">
        <v>0</v>
      </c>
      <c r="E29" s="16">
        <v>2</v>
      </c>
      <c r="F29" s="16">
        <v>3</v>
      </c>
      <c r="G29" s="16">
        <v>2</v>
      </c>
      <c r="H29" s="16">
        <v>0</v>
      </c>
      <c r="I29" s="78">
        <f t="shared" si="5"/>
        <v>7</v>
      </c>
      <c r="J29" s="104">
        <f t="shared" si="6"/>
        <v>1.4</v>
      </c>
      <c r="K29" s="105" t="str">
        <f t="shared" si="0"/>
        <v>І ур</v>
      </c>
      <c r="L29" s="16">
        <v>2</v>
      </c>
      <c r="M29" s="16">
        <v>3</v>
      </c>
      <c r="N29" s="16">
        <v>2</v>
      </c>
      <c r="O29" s="16">
        <v>2</v>
      </c>
      <c r="P29" s="16">
        <v>3</v>
      </c>
      <c r="Q29" s="16">
        <v>2</v>
      </c>
      <c r="R29" s="78">
        <f t="shared" si="7"/>
        <v>14</v>
      </c>
      <c r="S29" s="104">
        <f t="shared" si="8"/>
        <v>2.3333333333333335</v>
      </c>
      <c r="T29" s="105" t="str">
        <f t="shared" si="1"/>
        <v>ІІ ур</v>
      </c>
      <c r="U29" s="16">
        <v>2</v>
      </c>
      <c r="V29" s="16">
        <v>3</v>
      </c>
      <c r="W29" s="16">
        <v>2</v>
      </c>
      <c r="X29" s="16">
        <v>2</v>
      </c>
      <c r="Y29" s="16">
        <v>3</v>
      </c>
      <c r="Z29" s="16">
        <v>2</v>
      </c>
      <c r="AA29" s="78">
        <f t="shared" si="9"/>
        <v>14</v>
      </c>
      <c r="AB29" s="104">
        <f t="shared" si="10"/>
        <v>2.3333333333333335</v>
      </c>
      <c r="AC29" s="105" t="str">
        <f t="shared" si="2"/>
        <v>ІІ ур</v>
      </c>
      <c r="AD29" s="16">
        <v>2</v>
      </c>
      <c r="AE29" s="16">
        <v>3</v>
      </c>
      <c r="AF29" s="16">
        <v>2</v>
      </c>
      <c r="AG29" s="16">
        <v>2</v>
      </c>
      <c r="AH29" s="16">
        <v>3</v>
      </c>
      <c r="AI29" s="16">
        <v>2</v>
      </c>
      <c r="AJ29" s="78">
        <f t="shared" si="11"/>
        <v>14</v>
      </c>
      <c r="AK29" s="104">
        <f t="shared" si="12"/>
        <v>2.3333333333333335</v>
      </c>
      <c r="AL29" s="105" t="str">
        <f t="shared" si="13"/>
        <v>ІІ ур</v>
      </c>
      <c r="AM29" s="80">
        <f t="shared" si="14"/>
        <v>49</v>
      </c>
      <c r="AN29" s="106">
        <f t="shared" si="15"/>
        <v>2.1304347826086958</v>
      </c>
      <c r="AO29" s="105" t="str">
        <f t="shared" si="16"/>
        <v>ІІ ур</v>
      </c>
    </row>
    <row r="30" spans="2:41" ht="19.5" thickBot="1" x14ac:dyDescent="0.3">
      <c r="B30" s="16">
        <v>22</v>
      </c>
      <c r="C30" s="45" t="s">
        <v>75</v>
      </c>
      <c r="D30" s="16">
        <v>0</v>
      </c>
      <c r="E30" s="16">
        <v>1</v>
      </c>
      <c r="F30" s="16">
        <v>2</v>
      </c>
      <c r="G30" s="16">
        <v>2</v>
      </c>
      <c r="H30" s="16">
        <v>0</v>
      </c>
      <c r="I30" s="78">
        <f t="shared" si="5"/>
        <v>5</v>
      </c>
      <c r="J30" s="104">
        <f t="shared" si="6"/>
        <v>1</v>
      </c>
      <c r="K30" s="105" t="str">
        <f t="shared" si="0"/>
        <v>І ур</v>
      </c>
      <c r="L30" s="16">
        <v>1</v>
      </c>
      <c r="M30" s="16">
        <v>2</v>
      </c>
      <c r="N30" s="16">
        <v>2</v>
      </c>
      <c r="O30" s="16">
        <v>1</v>
      </c>
      <c r="P30" s="16">
        <v>2</v>
      </c>
      <c r="Q30" s="16">
        <v>2</v>
      </c>
      <c r="R30" s="78">
        <f t="shared" si="7"/>
        <v>10</v>
      </c>
      <c r="S30" s="104">
        <f t="shared" si="8"/>
        <v>1.6666666666666667</v>
      </c>
      <c r="T30" s="105" t="str">
        <f t="shared" si="1"/>
        <v>ІІ ур</v>
      </c>
      <c r="U30" s="16">
        <v>1</v>
      </c>
      <c r="V30" s="16">
        <v>2</v>
      </c>
      <c r="W30" s="16">
        <v>2</v>
      </c>
      <c r="X30" s="16">
        <v>1</v>
      </c>
      <c r="Y30" s="16">
        <v>2</v>
      </c>
      <c r="Z30" s="16">
        <v>2</v>
      </c>
      <c r="AA30" s="78">
        <f t="shared" si="9"/>
        <v>10</v>
      </c>
      <c r="AB30" s="104">
        <f t="shared" si="10"/>
        <v>1.6666666666666667</v>
      </c>
      <c r="AC30" s="105" t="str">
        <f t="shared" si="2"/>
        <v>ІІ ур</v>
      </c>
      <c r="AD30" s="16">
        <v>1</v>
      </c>
      <c r="AE30" s="16">
        <v>2</v>
      </c>
      <c r="AF30" s="16">
        <v>2</v>
      </c>
      <c r="AG30" s="16">
        <v>1</v>
      </c>
      <c r="AH30" s="16">
        <v>2</v>
      </c>
      <c r="AI30" s="16">
        <v>2</v>
      </c>
      <c r="AJ30" s="78">
        <f t="shared" si="11"/>
        <v>10</v>
      </c>
      <c r="AK30" s="104">
        <f t="shared" si="12"/>
        <v>1.6666666666666667</v>
      </c>
      <c r="AL30" s="105" t="str">
        <f t="shared" si="13"/>
        <v>ІІ ур</v>
      </c>
      <c r="AM30" s="80">
        <f t="shared" si="14"/>
        <v>35</v>
      </c>
      <c r="AN30" s="106">
        <f t="shared" si="15"/>
        <v>1.5217391304347827</v>
      </c>
      <c r="AO30" s="105" t="str">
        <f t="shared" si="16"/>
        <v>І ур</v>
      </c>
    </row>
    <row r="31" spans="2:41" ht="38.25" thickBot="1" x14ac:dyDescent="0.3">
      <c r="B31" s="16">
        <v>23</v>
      </c>
      <c r="C31" s="45" t="s">
        <v>76</v>
      </c>
      <c r="D31" s="16">
        <v>0</v>
      </c>
      <c r="E31" s="16">
        <v>2</v>
      </c>
      <c r="F31" s="16">
        <v>1</v>
      </c>
      <c r="G31" s="16">
        <v>2</v>
      </c>
      <c r="H31" s="16">
        <v>0</v>
      </c>
      <c r="I31" s="78">
        <f t="shared" si="5"/>
        <v>5</v>
      </c>
      <c r="J31" s="104">
        <f t="shared" si="6"/>
        <v>1</v>
      </c>
      <c r="K31" s="105" t="str">
        <f t="shared" si="0"/>
        <v>І ур</v>
      </c>
      <c r="L31" s="16">
        <v>2</v>
      </c>
      <c r="M31" s="16">
        <v>1</v>
      </c>
      <c r="N31" s="16">
        <v>2</v>
      </c>
      <c r="O31" s="16">
        <v>2</v>
      </c>
      <c r="P31" s="16">
        <v>1</v>
      </c>
      <c r="Q31" s="16">
        <v>2</v>
      </c>
      <c r="R31" s="78">
        <f t="shared" si="7"/>
        <v>10</v>
      </c>
      <c r="S31" s="104">
        <f t="shared" si="8"/>
        <v>1.6666666666666667</v>
      </c>
      <c r="T31" s="105" t="str">
        <f t="shared" si="1"/>
        <v>ІІ ур</v>
      </c>
      <c r="U31" s="16">
        <v>2</v>
      </c>
      <c r="V31" s="16">
        <v>1</v>
      </c>
      <c r="W31" s="16">
        <v>2</v>
      </c>
      <c r="X31" s="16">
        <v>2</v>
      </c>
      <c r="Y31" s="16">
        <v>1</v>
      </c>
      <c r="Z31" s="16">
        <v>2</v>
      </c>
      <c r="AA31" s="78">
        <f t="shared" si="9"/>
        <v>10</v>
      </c>
      <c r="AB31" s="104">
        <f t="shared" si="10"/>
        <v>1.6666666666666667</v>
      </c>
      <c r="AC31" s="105" t="str">
        <f t="shared" si="2"/>
        <v>ІІ ур</v>
      </c>
      <c r="AD31" s="16">
        <v>2</v>
      </c>
      <c r="AE31" s="16">
        <v>1</v>
      </c>
      <c r="AF31" s="16">
        <v>2</v>
      </c>
      <c r="AG31" s="16">
        <v>2</v>
      </c>
      <c r="AH31" s="16">
        <v>1</v>
      </c>
      <c r="AI31" s="16">
        <v>2</v>
      </c>
      <c r="AJ31" s="78">
        <f t="shared" si="11"/>
        <v>10</v>
      </c>
      <c r="AK31" s="104">
        <f t="shared" si="12"/>
        <v>1.6666666666666667</v>
      </c>
      <c r="AL31" s="105" t="str">
        <f t="shared" si="13"/>
        <v>ІІ ур</v>
      </c>
      <c r="AM31" s="80">
        <f t="shared" si="14"/>
        <v>35</v>
      </c>
      <c r="AN31" s="106">
        <f t="shared" si="15"/>
        <v>1.5217391304347827</v>
      </c>
      <c r="AO31" s="105" t="str">
        <f t="shared" si="16"/>
        <v>І ур</v>
      </c>
    </row>
    <row r="32" spans="2:41" ht="19.5" thickBot="1" x14ac:dyDescent="0.3">
      <c r="B32" s="16">
        <v>24</v>
      </c>
      <c r="C32" s="45" t="s">
        <v>77</v>
      </c>
      <c r="D32" s="16">
        <v>0</v>
      </c>
      <c r="E32" s="16">
        <v>1</v>
      </c>
      <c r="F32" s="16">
        <v>2</v>
      </c>
      <c r="G32" s="16">
        <v>2</v>
      </c>
      <c r="H32" s="16">
        <v>0</v>
      </c>
      <c r="I32" s="78">
        <f t="shared" si="5"/>
        <v>5</v>
      </c>
      <c r="J32" s="104">
        <f t="shared" si="6"/>
        <v>1</v>
      </c>
      <c r="K32" s="105" t="str">
        <f t="shared" si="0"/>
        <v>І ур</v>
      </c>
      <c r="L32" s="16">
        <v>1</v>
      </c>
      <c r="M32" s="16">
        <v>2</v>
      </c>
      <c r="N32" s="16">
        <v>2</v>
      </c>
      <c r="O32" s="16">
        <v>1</v>
      </c>
      <c r="P32" s="16">
        <v>2</v>
      </c>
      <c r="Q32" s="16">
        <v>2</v>
      </c>
      <c r="R32" s="78">
        <f t="shared" si="7"/>
        <v>10</v>
      </c>
      <c r="S32" s="104">
        <f t="shared" si="8"/>
        <v>1.6666666666666667</v>
      </c>
      <c r="T32" s="105" t="str">
        <f t="shared" si="1"/>
        <v>ІІ ур</v>
      </c>
      <c r="U32" s="16">
        <v>1</v>
      </c>
      <c r="V32" s="16">
        <v>2</v>
      </c>
      <c r="W32" s="16">
        <v>2</v>
      </c>
      <c r="X32" s="16">
        <v>1</v>
      </c>
      <c r="Y32" s="16">
        <v>2</v>
      </c>
      <c r="Z32" s="16">
        <v>2</v>
      </c>
      <c r="AA32" s="78">
        <f t="shared" si="9"/>
        <v>10</v>
      </c>
      <c r="AB32" s="104">
        <f t="shared" si="10"/>
        <v>1.6666666666666667</v>
      </c>
      <c r="AC32" s="105" t="str">
        <f t="shared" si="2"/>
        <v>ІІ ур</v>
      </c>
      <c r="AD32" s="16">
        <v>1</v>
      </c>
      <c r="AE32" s="16">
        <v>2</v>
      </c>
      <c r="AF32" s="16">
        <v>2</v>
      </c>
      <c r="AG32" s="16">
        <v>1</v>
      </c>
      <c r="AH32" s="16">
        <v>2</v>
      </c>
      <c r="AI32" s="16">
        <v>2</v>
      </c>
      <c r="AJ32" s="78">
        <f t="shared" si="11"/>
        <v>10</v>
      </c>
      <c r="AK32" s="104">
        <f t="shared" si="12"/>
        <v>1.6666666666666667</v>
      </c>
      <c r="AL32" s="105" t="str">
        <f t="shared" si="13"/>
        <v>ІІ ур</v>
      </c>
      <c r="AM32" s="80">
        <f t="shared" si="14"/>
        <v>35</v>
      </c>
      <c r="AN32" s="106">
        <f t="shared" si="15"/>
        <v>1.5217391304347827</v>
      </c>
      <c r="AO32" s="105" t="str">
        <f t="shared" si="16"/>
        <v>І ур</v>
      </c>
    </row>
    <row r="33" spans="2:41" ht="38.25" thickBot="1" x14ac:dyDescent="0.3">
      <c r="B33" s="16">
        <v>25</v>
      </c>
      <c r="C33" s="45" t="s">
        <v>78</v>
      </c>
      <c r="D33" s="16">
        <v>0</v>
      </c>
      <c r="E33" s="16">
        <v>2</v>
      </c>
      <c r="F33" s="16">
        <v>2</v>
      </c>
      <c r="G33" s="16">
        <v>2</v>
      </c>
      <c r="H33" s="16">
        <v>0</v>
      </c>
      <c r="I33" s="78">
        <f t="shared" si="5"/>
        <v>6</v>
      </c>
      <c r="J33" s="104">
        <f t="shared" si="6"/>
        <v>1.2</v>
      </c>
      <c r="K33" s="105" t="str">
        <f t="shared" si="0"/>
        <v>І ур</v>
      </c>
      <c r="L33" s="16">
        <v>2</v>
      </c>
      <c r="M33" s="16">
        <v>2</v>
      </c>
      <c r="N33" s="16">
        <v>2</v>
      </c>
      <c r="O33" s="16">
        <v>2</v>
      </c>
      <c r="P33" s="16">
        <v>2</v>
      </c>
      <c r="Q33" s="16">
        <v>2</v>
      </c>
      <c r="R33" s="78">
        <f t="shared" si="7"/>
        <v>12</v>
      </c>
      <c r="S33" s="104">
        <f t="shared" si="8"/>
        <v>2</v>
      </c>
      <c r="T33" s="105" t="str">
        <f t="shared" si="1"/>
        <v>ІІ ур</v>
      </c>
      <c r="U33" s="16">
        <v>2</v>
      </c>
      <c r="V33" s="16">
        <v>2</v>
      </c>
      <c r="W33" s="16">
        <v>2</v>
      </c>
      <c r="X33" s="16">
        <v>2</v>
      </c>
      <c r="Y33" s="16">
        <v>2</v>
      </c>
      <c r="Z33" s="16">
        <v>2</v>
      </c>
      <c r="AA33" s="78">
        <f t="shared" si="9"/>
        <v>12</v>
      </c>
      <c r="AB33" s="104">
        <f t="shared" si="10"/>
        <v>2</v>
      </c>
      <c r="AC33" s="105" t="str">
        <f t="shared" si="2"/>
        <v>ІІ ур</v>
      </c>
      <c r="AD33" s="16">
        <v>2</v>
      </c>
      <c r="AE33" s="16">
        <v>2</v>
      </c>
      <c r="AF33" s="16">
        <v>2</v>
      </c>
      <c r="AG33" s="16">
        <v>2</v>
      </c>
      <c r="AH33" s="16">
        <v>2</v>
      </c>
      <c r="AI33" s="16">
        <v>2</v>
      </c>
      <c r="AJ33" s="78">
        <f t="shared" si="11"/>
        <v>12</v>
      </c>
      <c r="AK33" s="104">
        <f t="shared" si="12"/>
        <v>2</v>
      </c>
      <c r="AL33" s="105" t="str">
        <f t="shared" si="13"/>
        <v>ІІ ур</v>
      </c>
      <c r="AM33" s="80">
        <f t="shared" si="14"/>
        <v>42</v>
      </c>
      <c r="AN33" s="106">
        <f t="shared" si="15"/>
        <v>1.826086956521739</v>
      </c>
      <c r="AO33" s="105" t="str">
        <f t="shared" si="16"/>
        <v>ІІ ур</v>
      </c>
    </row>
    <row r="34" spans="2:41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78">
        <f t="shared" si="5"/>
        <v>0</v>
      </c>
      <c r="J34" s="104">
        <f t="shared" si="6"/>
        <v>0</v>
      </c>
      <c r="K34" s="105" t="e">
        <f t="shared" si="0"/>
        <v>#N/A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78">
        <f t="shared" si="7"/>
        <v>0</v>
      </c>
      <c r="S34" s="104">
        <f t="shared" si="8"/>
        <v>0</v>
      </c>
      <c r="T34" s="105" t="e">
        <f t="shared" si="1"/>
        <v>#N/A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78">
        <f t="shared" si="9"/>
        <v>0</v>
      </c>
      <c r="AB34" s="104">
        <f t="shared" si="10"/>
        <v>0</v>
      </c>
      <c r="AC34" s="105" t="e">
        <f t="shared" si="2"/>
        <v>#N/A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78">
        <f t="shared" si="11"/>
        <v>0</v>
      </c>
      <c r="AK34" s="104">
        <f t="shared" si="12"/>
        <v>0</v>
      </c>
      <c r="AL34" s="105" t="e">
        <f t="shared" si="13"/>
        <v>#N/A</v>
      </c>
      <c r="AM34" s="80">
        <f t="shared" si="14"/>
        <v>0</v>
      </c>
      <c r="AN34" s="106">
        <f t="shared" si="15"/>
        <v>0</v>
      </c>
      <c r="AO34" s="105" t="e">
        <f t="shared" si="16"/>
        <v>#N/A</v>
      </c>
    </row>
    <row r="35" spans="2:41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78">
        <f t="shared" si="5"/>
        <v>0</v>
      </c>
      <c r="J35" s="104">
        <f t="shared" si="6"/>
        <v>0</v>
      </c>
      <c r="K35" s="105" t="e">
        <f t="shared" si="0"/>
        <v>#N/A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78">
        <f t="shared" si="7"/>
        <v>0</v>
      </c>
      <c r="S35" s="104">
        <f t="shared" si="8"/>
        <v>0</v>
      </c>
      <c r="T35" s="105" t="e">
        <f t="shared" si="1"/>
        <v>#N/A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78">
        <f t="shared" si="9"/>
        <v>0</v>
      </c>
      <c r="AB35" s="104">
        <f t="shared" si="10"/>
        <v>0</v>
      </c>
      <c r="AC35" s="105" t="e">
        <f t="shared" si="2"/>
        <v>#N/A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78">
        <f t="shared" si="11"/>
        <v>0</v>
      </c>
      <c r="AK35" s="104">
        <f t="shared" si="12"/>
        <v>0</v>
      </c>
      <c r="AL35" s="105" t="e">
        <f t="shared" si="13"/>
        <v>#N/A</v>
      </c>
      <c r="AM35" s="80">
        <f t="shared" si="14"/>
        <v>0</v>
      </c>
      <c r="AN35" s="106">
        <f t="shared" si="15"/>
        <v>0</v>
      </c>
      <c r="AO35" s="105" t="e">
        <f t="shared" si="16"/>
        <v>#N/A</v>
      </c>
    </row>
    <row r="36" spans="2:41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78">
        <f t="shared" si="5"/>
        <v>0</v>
      </c>
      <c r="J36" s="104">
        <f t="shared" si="6"/>
        <v>0</v>
      </c>
      <c r="K36" s="105" t="e">
        <f t="shared" si="0"/>
        <v>#N/A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78">
        <f t="shared" si="7"/>
        <v>0</v>
      </c>
      <c r="S36" s="104">
        <f t="shared" si="8"/>
        <v>0</v>
      </c>
      <c r="T36" s="105" t="e">
        <f t="shared" si="1"/>
        <v>#N/A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78">
        <f t="shared" si="9"/>
        <v>0</v>
      </c>
      <c r="AB36" s="104">
        <f t="shared" si="10"/>
        <v>0</v>
      </c>
      <c r="AC36" s="105" t="e">
        <f t="shared" si="2"/>
        <v>#N/A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78">
        <f t="shared" si="11"/>
        <v>0</v>
      </c>
      <c r="AK36" s="104">
        <f t="shared" si="12"/>
        <v>0</v>
      </c>
      <c r="AL36" s="105" t="e">
        <f t="shared" si="13"/>
        <v>#N/A</v>
      </c>
      <c r="AM36" s="80">
        <f t="shared" si="14"/>
        <v>0</v>
      </c>
      <c r="AN36" s="106">
        <f t="shared" si="15"/>
        <v>0</v>
      </c>
      <c r="AO36" s="105" t="e">
        <f t="shared" si="16"/>
        <v>#N/A</v>
      </c>
    </row>
    <row r="37" spans="2:41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78">
        <f t="shared" si="5"/>
        <v>0</v>
      </c>
      <c r="J37" s="104">
        <f t="shared" si="6"/>
        <v>0</v>
      </c>
      <c r="K37" s="105" t="e">
        <f t="shared" si="0"/>
        <v>#N/A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78">
        <f t="shared" si="7"/>
        <v>0</v>
      </c>
      <c r="S37" s="104">
        <f t="shared" si="8"/>
        <v>0</v>
      </c>
      <c r="T37" s="105" t="e">
        <f t="shared" si="1"/>
        <v>#N/A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78">
        <f t="shared" si="9"/>
        <v>0</v>
      </c>
      <c r="AB37" s="104">
        <f t="shared" si="10"/>
        <v>0</v>
      </c>
      <c r="AC37" s="105" t="e">
        <f t="shared" si="2"/>
        <v>#N/A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78">
        <f t="shared" si="11"/>
        <v>0</v>
      </c>
      <c r="AK37" s="104">
        <f t="shared" si="12"/>
        <v>0</v>
      </c>
      <c r="AL37" s="105" t="e">
        <f t="shared" si="13"/>
        <v>#N/A</v>
      </c>
      <c r="AM37" s="80">
        <f t="shared" si="14"/>
        <v>0</v>
      </c>
      <c r="AN37" s="106">
        <f t="shared" si="15"/>
        <v>0</v>
      </c>
      <c r="AO37" s="105" t="e">
        <f t="shared" si="16"/>
        <v>#N/A</v>
      </c>
    </row>
    <row r="38" spans="2:41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78">
        <f>SUM(D38:H38)</f>
        <v>0</v>
      </c>
      <c r="J38" s="104">
        <f>I38/5</f>
        <v>0</v>
      </c>
      <c r="K38" s="105" t="e">
        <f t="shared" si="0"/>
        <v>#N/A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78">
        <f>SUM(L38:Q38)</f>
        <v>0</v>
      </c>
      <c r="S38" s="104">
        <f>R38/6</f>
        <v>0</v>
      </c>
      <c r="T38" s="105" t="e">
        <f t="shared" si="1"/>
        <v>#N/A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78">
        <f>SUM(U38:Z38)</f>
        <v>0</v>
      </c>
      <c r="AB38" s="104">
        <f>AA38/6</f>
        <v>0</v>
      </c>
      <c r="AC38" s="105" t="e">
        <f t="shared" si="2"/>
        <v>#N/A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78">
        <f t="shared" si="11"/>
        <v>0</v>
      </c>
      <c r="AK38" s="104">
        <f t="shared" si="12"/>
        <v>0</v>
      </c>
      <c r="AL38" s="105" t="e">
        <f t="shared" si="13"/>
        <v>#N/A</v>
      </c>
      <c r="AM38" s="80">
        <f t="shared" si="14"/>
        <v>0</v>
      </c>
      <c r="AN38" s="106">
        <f t="shared" si="15"/>
        <v>0</v>
      </c>
      <c r="AO38" s="105" t="e">
        <f t="shared" si="16"/>
        <v>#N/A</v>
      </c>
    </row>
    <row r="39" spans="2:41" x14ac:dyDescent="0.25">
      <c r="B39" s="117"/>
      <c r="C39" s="117"/>
      <c r="D39" s="114"/>
      <c r="E39" s="115"/>
      <c r="F39" s="115"/>
      <c r="G39" s="115"/>
      <c r="H39" s="115"/>
      <c r="I39" s="116"/>
      <c r="J39" s="16" t="s">
        <v>14</v>
      </c>
      <c r="K39" s="28" t="s">
        <v>9</v>
      </c>
      <c r="L39" s="114"/>
      <c r="M39" s="115"/>
      <c r="N39" s="115"/>
      <c r="O39" s="115"/>
      <c r="P39" s="115"/>
      <c r="Q39" s="115"/>
      <c r="R39" s="116"/>
      <c r="S39" s="16" t="s">
        <v>14</v>
      </c>
      <c r="T39" s="28" t="s">
        <v>9</v>
      </c>
      <c r="U39" s="114"/>
      <c r="V39" s="115"/>
      <c r="W39" s="115"/>
      <c r="X39" s="115"/>
      <c r="Y39" s="115"/>
      <c r="Z39" s="115"/>
      <c r="AA39" s="116"/>
      <c r="AB39" s="16" t="s">
        <v>14</v>
      </c>
      <c r="AC39" s="28" t="s">
        <v>9</v>
      </c>
      <c r="AD39" s="114"/>
      <c r="AE39" s="115"/>
      <c r="AF39" s="115"/>
      <c r="AG39" s="115"/>
      <c r="AH39" s="115"/>
      <c r="AI39" s="115"/>
      <c r="AJ39" s="116"/>
      <c r="AK39" s="16" t="s">
        <v>14</v>
      </c>
      <c r="AL39" s="28" t="s">
        <v>9</v>
      </c>
      <c r="AM39" s="17"/>
      <c r="AN39" s="82"/>
      <c r="AO39" s="17"/>
    </row>
    <row r="40" spans="2:41" x14ac:dyDescent="0.25">
      <c r="B40" s="118"/>
      <c r="C40" s="118"/>
      <c r="D40" s="114" t="s">
        <v>208</v>
      </c>
      <c r="E40" s="115"/>
      <c r="F40" s="115"/>
      <c r="G40" s="115"/>
      <c r="H40" s="115"/>
      <c r="I40" s="116"/>
      <c r="J40" s="47">
        <f>COUNTA(C9:C38)</f>
        <v>25</v>
      </c>
      <c r="K40" s="47">
        <v>100</v>
      </c>
      <c r="L40" s="270" t="s">
        <v>208</v>
      </c>
      <c r="M40" s="271"/>
      <c r="N40" s="271"/>
      <c r="O40" s="271"/>
      <c r="P40" s="271"/>
      <c r="Q40" s="271"/>
      <c r="R40" s="272"/>
      <c r="S40" s="47">
        <f>COUNTA(C9:C38)</f>
        <v>25</v>
      </c>
      <c r="T40" s="47">
        <v>100</v>
      </c>
      <c r="U40" s="114" t="s">
        <v>208</v>
      </c>
      <c r="V40" s="115"/>
      <c r="W40" s="115"/>
      <c r="X40" s="115"/>
      <c r="Y40" s="115"/>
      <c r="Z40" s="115"/>
      <c r="AA40" s="116"/>
      <c r="AB40" s="47">
        <f>COUNTA(C9:C38)</f>
        <v>25</v>
      </c>
      <c r="AC40" s="47">
        <v>100</v>
      </c>
      <c r="AD40" s="114" t="s">
        <v>208</v>
      </c>
      <c r="AE40" s="115"/>
      <c r="AF40" s="115"/>
      <c r="AG40" s="115"/>
      <c r="AH40" s="115"/>
      <c r="AI40" s="115"/>
      <c r="AJ40" s="116"/>
      <c r="AK40" s="47">
        <f>COUNTA(C9:C38)</f>
        <v>25</v>
      </c>
      <c r="AL40" s="47">
        <v>100</v>
      </c>
      <c r="AM40" s="17"/>
      <c r="AN40" s="82"/>
      <c r="AO40" s="17"/>
    </row>
    <row r="41" spans="2:41" x14ac:dyDescent="0.25">
      <c r="B41" s="118"/>
      <c r="C41" s="118"/>
      <c r="D41" s="114" t="s">
        <v>22</v>
      </c>
      <c r="E41" s="115"/>
      <c r="F41" s="115"/>
      <c r="G41" s="115"/>
      <c r="H41" s="115"/>
      <c r="I41" s="116"/>
      <c r="J41" s="20">
        <f>COUNTIF(K9:K38,"І ур")</f>
        <v>6</v>
      </c>
      <c r="K41" s="18">
        <f>(J41/J40)*100</f>
        <v>24</v>
      </c>
      <c r="L41" s="114" t="s">
        <v>22</v>
      </c>
      <c r="M41" s="115"/>
      <c r="N41" s="115"/>
      <c r="O41" s="115"/>
      <c r="P41" s="115"/>
      <c r="Q41" s="115"/>
      <c r="R41" s="116"/>
      <c r="S41" s="20">
        <f>COUNTIF(T9:T38,"І ур")</f>
        <v>0</v>
      </c>
      <c r="T41" s="18">
        <f>(S41/S40)*100</f>
        <v>0</v>
      </c>
      <c r="U41" s="114" t="s">
        <v>22</v>
      </c>
      <c r="V41" s="115"/>
      <c r="W41" s="115"/>
      <c r="X41" s="115"/>
      <c r="Y41" s="115"/>
      <c r="Z41" s="115"/>
      <c r="AA41" s="116"/>
      <c r="AB41" s="20">
        <f>COUNTIF(AC9:AC38,"І ур")</f>
        <v>0</v>
      </c>
      <c r="AC41" s="18">
        <f>(AB41/AB40)*100</f>
        <v>0</v>
      </c>
      <c r="AD41" s="114" t="s">
        <v>22</v>
      </c>
      <c r="AE41" s="115"/>
      <c r="AF41" s="115"/>
      <c r="AG41" s="115"/>
      <c r="AH41" s="115"/>
      <c r="AI41" s="115"/>
      <c r="AJ41" s="116"/>
      <c r="AK41" s="20">
        <f>COUNTIF(AL9:AL38,"І ур")</f>
        <v>0</v>
      </c>
      <c r="AL41" s="18">
        <f>(AK41/AK40)*100</f>
        <v>0</v>
      </c>
      <c r="AM41" s="17"/>
      <c r="AN41" s="82"/>
      <c r="AO41" s="17"/>
    </row>
    <row r="42" spans="2:41" x14ac:dyDescent="0.25">
      <c r="B42" s="118"/>
      <c r="C42" s="118"/>
      <c r="D42" s="114" t="s">
        <v>23</v>
      </c>
      <c r="E42" s="115"/>
      <c r="F42" s="115"/>
      <c r="G42" s="115"/>
      <c r="H42" s="115"/>
      <c r="I42" s="116"/>
      <c r="J42" s="20">
        <f>COUNTIF(K9:K38,"ІІ ур")</f>
        <v>16</v>
      </c>
      <c r="K42" s="18">
        <f>(J42/J40)*100</f>
        <v>64</v>
      </c>
      <c r="L42" s="114" t="s">
        <v>23</v>
      </c>
      <c r="M42" s="115"/>
      <c r="N42" s="115"/>
      <c r="O42" s="115"/>
      <c r="P42" s="115"/>
      <c r="Q42" s="115"/>
      <c r="R42" s="116"/>
      <c r="S42" s="20">
        <f>COUNTIF(T9:T38,"ІІ ур")</f>
        <v>20</v>
      </c>
      <c r="T42" s="18">
        <f>(S42/S40)*100</f>
        <v>80</v>
      </c>
      <c r="U42" s="114" t="s">
        <v>23</v>
      </c>
      <c r="V42" s="115"/>
      <c r="W42" s="115"/>
      <c r="X42" s="115"/>
      <c r="Y42" s="115"/>
      <c r="Z42" s="115"/>
      <c r="AA42" s="116"/>
      <c r="AB42" s="20">
        <f>COUNTIF(AC9:AC38,"ІІ ур")</f>
        <v>21</v>
      </c>
      <c r="AC42" s="18">
        <f>(AB42/AB40)*100</f>
        <v>84</v>
      </c>
      <c r="AD42" s="114" t="s">
        <v>23</v>
      </c>
      <c r="AE42" s="115"/>
      <c r="AF42" s="115"/>
      <c r="AG42" s="115"/>
      <c r="AH42" s="115"/>
      <c r="AI42" s="115"/>
      <c r="AJ42" s="116"/>
      <c r="AK42" s="20">
        <f>COUNTIF(AL9:AL38,"ІІ ур")</f>
        <v>21</v>
      </c>
      <c r="AL42" s="18">
        <f>(AK42/AK40)*100</f>
        <v>84</v>
      </c>
      <c r="AM42" s="17"/>
      <c r="AN42" s="82"/>
      <c r="AO42" s="17"/>
    </row>
    <row r="43" spans="2:41" x14ac:dyDescent="0.25">
      <c r="B43" s="118"/>
      <c r="C43" s="118"/>
      <c r="D43" s="114" t="s">
        <v>24</v>
      </c>
      <c r="E43" s="115"/>
      <c r="F43" s="115"/>
      <c r="G43" s="115"/>
      <c r="H43" s="115"/>
      <c r="I43" s="116"/>
      <c r="J43" s="20">
        <f>COUNTIF(K9:K38,"ІІІ ур")</f>
        <v>3</v>
      </c>
      <c r="K43" s="18">
        <f>(J43/J40)*100</f>
        <v>12</v>
      </c>
      <c r="L43" s="114" t="s">
        <v>24</v>
      </c>
      <c r="M43" s="115"/>
      <c r="N43" s="115"/>
      <c r="O43" s="115"/>
      <c r="P43" s="115"/>
      <c r="Q43" s="115"/>
      <c r="R43" s="116"/>
      <c r="S43" s="20">
        <f>COUNTIF(T9:T38,"ІІІ ур")</f>
        <v>5</v>
      </c>
      <c r="T43" s="18">
        <f>(S43/S40)*100</f>
        <v>20</v>
      </c>
      <c r="U43" s="114" t="s">
        <v>24</v>
      </c>
      <c r="V43" s="115"/>
      <c r="W43" s="115"/>
      <c r="X43" s="115"/>
      <c r="Y43" s="115"/>
      <c r="Z43" s="115"/>
      <c r="AA43" s="116"/>
      <c r="AB43" s="20">
        <f>COUNTIF(AC9:AC38,"ІІІ ур")</f>
        <v>4</v>
      </c>
      <c r="AC43" s="18">
        <f>(AB43/AB40)*100</f>
        <v>16</v>
      </c>
      <c r="AD43" s="114" t="s">
        <v>24</v>
      </c>
      <c r="AE43" s="115"/>
      <c r="AF43" s="115"/>
      <c r="AG43" s="115"/>
      <c r="AH43" s="115"/>
      <c r="AI43" s="115"/>
      <c r="AJ43" s="116"/>
      <c r="AK43" s="20">
        <f>COUNTIF(AL9:AL38,"ІІІ ур")</f>
        <v>4</v>
      </c>
      <c r="AL43" s="18">
        <f>(AK43/AK40)*100</f>
        <v>16</v>
      </c>
      <c r="AM43" s="17"/>
      <c r="AN43" s="82"/>
      <c r="AO43" s="17"/>
    </row>
    <row r="44" spans="2:41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6"/>
      <c r="AN44" s="16" t="s">
        <v>14</v>
      </c>
      <c r="AO44" s="28" t="s">
        <v>9</v>
      </c>
    </row>
    <row r="45" spans="2:41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3"/>
      <c r="AN45" s="47">
        <f>COUNTA(C9:C38)</f>
        <v>25</v>
      </c>
      <c r="AO45" s="47">
        <v>100</v>
      </c>
    </row>
    <row r="46" spans="2:41" x14ac:dyDescent="0.25">
      <c r="B46" s="118"/>
      <c r="C46" s="118"/>
      <c r="D46" s="120" t="s">
        <v>330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20">
        <f>COUNTIF(AO9:AO38,"І ур")</f>
        <v>3</v>
      </c>
      <c r="AO46" s="18">
        <f>(AN46/AN45)*100</f>
        <v>12</v>
      </c>
    </row>
    <row r="47" spans="2:41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20">
        <f>COUNTIF(AO9:AO38,"ІІ ур")</f>
        <v>18</v>
      </c>
      <c r="AO47" s="18">
        <f>(AN47/AN45)*100</f>
        <v>72</v>
      </c>
    </row>
    <row r="48" spans="2:41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20">
        <f>COUNTIF(AO9:AO38,"ІІІ ур")</f>
        <v>4</v>
      </c>
      <c r="AO48" s="18">
        <f>(AN48/AN45)*100</f>
        <v>16</v>
      </c>
    </row>
    <row r="100" spans="10:11" x14ac:dyDescent="0.25">
      <c r="J100">
        <v>1</v>
      </c>
      <c r="K100" t="s">
        <v>16</v>
      </c>
    </row>
    <row r="101" spans="10:11" x14ac:dyDescent="0.25">
      <c r="J101">
        <v>1.6</v>
      </c>
      <c r="K101" t="s">
        <v>17</v>
      </c>
    </row>
    <row r="102" spans="10:11" x14ac:dyDescent="0.25">
      <c r="J102">
        <v>2.6</v>
      </c>
      <c r="K102" t="s">
        <v>18</v>
      </c>
    </row>
  </sheetData>
  <autoFilter ref="K1:K53" xr:uid="{00000000-0009-0000-0000-00000D000000}"/>
  <mergeCells count="52">
    <mergeCell ref="A2:AP2"/>
    <mergeCell ref="A3:AP3"/>
    <mergeCell ref="A4:AP4"/>
    <mergeCell ref="B6:AO6"/>
    <mergeCell ref="B7:B8"/>
    <mergeCell ref="C7:C8"/>
    <mergeCell ref="D7:H7"/>
    <mergeCell ref="L7:Q7"/>
    <mergeCell ref="U7:Z7"/>
    <mergeCell ref="AD7:AI7"/>
    <mergeCell ref="AA7:AA8"/>
    <mergeCell ref="AM7:AM8"/>
    <mergeCell ref="AN7:AN8"/>
    <mergeCell ref="AO7:AO8"/>
    <mergeCell ref="I7:I8"/>
    <mergeCell ref="J7:J8"/>
    <mergeCell ref="D44:AM44"/>
    <mergeCell ref="D46:AM46"/>
    <mergeCell ref="D47:AM47"/>
    <mergeCell ref="D48:AM48"/>
    <mergeCell ref="B39:B48"/>
    <mergeCell ref="C39:C48"/>
    <mergeCell ref="D39:I39"/>
    <mergeCell ref="D40:I40"/>
    <mergeCell ref="D45:AM45"/>
    <mergeCell ref="L39:R39"/>
    <mergeCell ref="L40:R40"/>
    <mergeCell ref="L43:R43"/>
    <mergeCell ref="U39:AA39"/>
    <mergeCell ref="U40:AA40"/>
    <mergeCell ref="D41:I41"/>
    <mergeCell ref="D42:I42"/>
    <mergeCell ref="AC7:AC8"/>
    <mergeCell ref="AJ7:AJ8"/>
    <mergeCell ref="AK7:AK8"/>
    <mergeCell ref="AL7:AL8"/>
    <mergeCell ref="K7:K8"/>
    <mergeCell ref="R7:R8"/>
    <mergeCell ref="S7:S8"/>
    <mergeCell ref="T7:T8"/>
    <mergeCell ref="AB7:AB8"/>
    <mergeCell ref="D43:I43"/>
    <mergeCell ref="L41:R41"/>
    <mergeCell ref="L42:R42"/>
    <mergeCell ref="U41:AA41"/>
    <mergeCell ref="U42:AA42"/>
    <mergeCell ref="U43:AA43"/>
    <mergeCell ref="AD39:AJ39"/>
    <mergeCell ref="AD40:AJ40"/>
    <mergeCell ref="AD41:AJ41"/>
    <mergeCell ref="AD42:AJ42"/>
    <mergeCell ref="AD43:AJ4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31471-D735-44D4-8D53-4A680C0E8D66}">
  <dimension ref="A1:AI97"/>
  <sheetViews>
    <sheetView zoomScale="80" zoomScaleNormal="80" workbookViewId="0">
      <selection activeCell="A4" sqref="A4:AI4"/>
    </sheetView>
  </sheetViews>
  <sheetFormatPr defaultRowHeight="15" x14ac:dyDescent="0.25"/>
  <cols>
    <col min="1" max="1" width="0.42578125" customWidth="1"/>
    <col min="2" max="2" width="3.28515625" customWidth="1"/>
    <col min="3" max="3" width="15.28515625" customWidth="1"/>
    <col min="4" max="4" width="3.42578125" customWidth="1"/>
    <col min="5" max="5" width="5.28515625" customWidth="1"/>
    <col min="6" max="6" width="2.85546875" customWidth="1"/>
    <col min="7" max="7" width="3.5703125" customWidth="1"/>
    <col min="8" max="8" width="4" customWidth="1"/>
    <col min="9" max="9" width="6.5703125" customWidth="1"/>
    <col min="10" max="10" width="4.140625" customWidth="1"/>
    <col min="11" max="11" width="3.5703125" customWidth="1"/>
    <col min="12" max="12" width="4.28515625" customWidth="1"/>
    <col min="13" max="13" width="4" customWidth="1"/>
    <col min="14" max="14" width="4.140625" customWidth="1"/>
    <col min="15" max="15" width="4.85546875" customWidth="1"/>
    <col min="16" max="16" width="3.28515625" customWidth="1"/>
    <col min="17" max="17" width="3.140625" customWidth="1"/>
    <col min="18" max="18" width="3.42578125" customWidth="1"/>
    <col min="19" max="19" width="3.5703125" customWidth="1"/>
    <col min="20" max="20" width="4.7109375" customWidth="1"/>
    <col min="21" max="21" width="3.42578125" customWidth="1"/>
    <col min="22" max="22" width="4.140625" customWidth="1"/>
    <col min="23" max="23" width="4.5703125" customWidth="1"/>
    <col min="24" max="24" width="5" customWidth="1"/>
    <col min="25" max="25" width="3.42578125" customWidth="1"/>
    <col min="26" max="26" width="3.5703125" customWidth="1"/>
    <col min="27" max="27" width="3.28515625" customWidth="1"/>
    <col min="28" max="28" width="5.28515625" customWidth="1"/>
    <col min="29" max="29" width="3.42578125" customWidth="1"/>
    <col min="30" max="30" width="4.140625" customWidth="1"/>
    <col min="31" max="31" width="5.140625" customWidth="1"/>
    <col min="32" max="32" width="3" customWidth="1"/>
    <col min="33" max="33" width="3.7109375" customWidth="1"/>
    <col min="34" max="34" width="4.7109375" customWidth="1"/>
  </cols>
  <sheetData>
    <row r="1" spans="1:35" ht="3" customHeight="1" x14ac:dyDescent="0.25"/>
    <row r="2" spans="1:35" ht="12" customHeight="1" x14ac:dyDescent="0.25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</row>
    <row r="3" spans="1:35" x14ac:dyDescent="0.25">
      <c r="A3" s="178" t="s">
        <v>331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</row>
    <row r="4" spans="1:35" ht="12.75" customHeight="1" x14ac:dyDescent="0.25">
      <c r="A4" s="178" t="s">
        <v>280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</row>
    <row r="5" spans="1:35" hidden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</row>
    <row r="6" spans="1:35" x14ac:dyDescent="0.25">
      <c r="A6" s="48"/>
      <c r="B6" s="179" t="s">
        <v>301</v>
      </c>
      <c r="C6" s="179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179"/>
      <c r="AG6" s="179"/>
      <c r="AH6" s="179"/>
      <c r="AI6" s="48"/>
    </row>
    <row r="7" spans="1:35" ht="14.25" customHeight="1" x14ac:dyDescent="0.25">
      <c r="A7" s="48"/>
      <c r="B7" s="180" t="s">
        <v>2</v>
      </c>
      <c r="C7" s="181" t="s">
        <v>3</v>
      </c>
      <c r="D7" s="180" t="s">
        <v>302</v>
      </c>
      <c r="E7" s="180"/>
      <c r="F7" s="180"/>
      <c r="G7" s="237" t="s">
        <v>11</v>
      </c>
      <c r="H7" s="274" t="s">
        <v>12</v>
      </c>
      <c r="I7" s="239" t="s">
        <v>13</v>
      </c>
      <c r="J7" s="184" t="s">
        <v>304</v>
      </c>
      <c r="K7" s="184"/>
      <c r="L7" s="184"/>
      <c r="M7" s="237" t="s">
        <v>11</v>
      </c>
      <c r="N7" s="274" t="s">
        <v>12</v>
      </c>
      <c r="O7" s="239" t="s">
        <v>13</v>
      </c>
      <c r="P7" s="184" t="s">
        <v>305</v>
      </c>
      <c r="Q7" s="184"/>
      <c r="R7" s="184"/>
      <c r="S7" s="184"/>
      <c r="T7" s="184"/>
      <c r="U7" s="184"/>
      <c r="V7" s="237" t="s">
        <v>11</v>
      </c>
      <c r="W7" s="274" t="s">
        <v>12</v>
      </c>
      <c r="X7" s="239" t="s">
        <v>13</v>
      </c>
      <c r="Y7" s="184" t="s">
        <v>306</v>
      </c>
      <c r="Z7" s="184"/>
      <c r="AA7" s="184"/>
      <c r="AB7" s="184"/>
      <c r="AC7" s="237" t="s">
        <v>11</v>
      </c>
      <c r="AD7" s="274" t="s">
        <v>12</v>
      </c>
      <c r="AE7" s="239" t="s">
        <v>13</v>
      </c>
      <c r="AF7" s="234" t="s">
        <v>5</v>
      </c>
      <c r="AG7" s="275" t="s">
        <v>6</v>
      </c>
      <c r="AH7" s="186" t="s">
        <v>7</v>
      </c>
      <c r="AI7" s="48"/>
    </row>
    <row r="8" spans="1:35" ht="315.75" customHeight="1" thickBot="1" x14ac:dyDescent="0.3">
      <c r="A8" s="48"/>
      <c r="B8" s="180"/>
      <c r="C8" s="180"/>
      <c r="D8" s="84" t="s">
        <v>332</v>
      </c>
      <c r="E8" s="84" t="s">
        <v>333</v>
      </c>
      <c r="F8" s="84" t="s">
        <v>334</v>
      </c>
      <c r="G8" s="237"/>
      <c r="H8" s="274"/>
      <c r="I8" s="239"/>
      <c r="J8" s="84" t="s">
        <v>335</v>
      </c>
      <c r="K8" s="84" t="s">
        <v>336</v>
      </c>
      <c r="L8" s="84" t="s">
        <v>337</v>
      </c>
      <c r="M8" s="237"/>
      <c r="N8" s="274"/>
      <c r="O8" s="239"/>
      <c r="P8" s="84" t="s">
        <v>338</v>
      </c>
      <c r="Q8" s="84" t="s">
        <v>339</v>
      </c>
      <c r="R8" s="84" t="s">
        <v>340</v>
      </c>
      <c r="S8" s="84" t="s">
        <v>341</v>
      </c>
      <c r="T8" s="84" t="s">
        <v>342</v>
      </c>
      <c r="U8" s="84" t="s">
        <v>343</v>
      </c>
      <c r="V8" s="237"/>
      <c r="W8" s="274"/>
      <c r="X8" s="239"/>
      <c r="Y8" s="84" t="s">
        <v>344</v>
      </c>
      <c r="Z8" s="84" t="s">
        <v>345</v>
      </c>
      <c r="AA8" s="84" t="s">
        <v>346</v>
      </c>
      <c r="AB8" s="84" t="s">
        <v>347</v>
      </c>
      <c r="AC8" s="237"/>
      <c r="AD8" s="274"/>
      <c r="AE8" s="239"/>
      <c r="AF8" s="235"/>
      <c r="AG8" s="275"/>
      <c r="AH8" s="186"/>
      <c r="AI8" s="48"/>
    </row>
    <row r="9" spans="1:35" ht="38.25" thickBot="1" x14ac:dyDescent="0.3">
      <c r="A9" s="48"/>
      <c r="B9" s="51">
        <v>1</v>
      </c>
      <c r="C9" s="44" t="s">
        <v>54</v>
      </c>
      <c r="D9" s="51">
        <v>2</v>
      </c>
      <c r="E9" s="51">
        <v>3</v>
      </c>
      <c r="F9" s="51">
        <v>2</v>
      </c>
      <c r="G9" s="85">
        <f>SUM(D9:F9)</f>
        <v>7</v>
      </c>
      <c r="H9" s="107">
        <f>G9/3</f>
        <v>2.3333333333333335</v>
      </c>
      <c r="I9" s="108" t="str">
        <f t="shared" ref="I9:I33" si="0">IF(D9="","",VLOOKUP(H9,$J$95:$K$97,2,TRUE))</f>
        <v>ІІ ур</v>
      </c>
      <c r="J9" s="51">
        <v>2</v>
      </c>
      <c r="K9" s="51">
        <v>3</v>
      </c>
      <c r="L9" s="51">
        <v>2</v>
      </c>
      <c r="M9" s="85">
        <f>SUM(J9:L9)</f>
        <v>7</v>
      </c>
      <c r="N9" s="107">
        <f>M9/3</f>
        <v>2.3333333333333335</v>
      </c>
      <c r="O9" s="108" t="str">
        <f t="shared" ref="O9:O33" si="1">IF(J9="","",VLOOKUP(N9,$J$95:$K$97,2,TRUE))</f>
        <v>ІІ ур</v>
      </c>
      <c r="P9" s="51">
        <v>2</v>
      </c>
      <c r="Q9" s="51">
        <v>3</v>
      </c>
      <c r="R9" s="51">
        <v>2</v>
      </c>
      <c r="S9" s="51">
        <v>2</v>
      </c>
      <c r="T9" s="51">
        <v>3</v>
      </c>
      <c r="U9" s="51">
        <v>2</v>
      </c>
      <c r="V9" s="85">
        <f>SUM(P9:U9)</f>
        <v>14</v>
      </c>
      <c r="W9" s="107">
        <f>V9/6</f>
        <v>2.3333333333333335</v>
      </c>
      <c r="X9" s="108" t="str">
        <f t="shared" ref="X9:X33" si="2">IF(P9="","",VLOOKUP(W9,$J$95:$K$97,2,TRUE))</f>
        <v>ІІ ур</v>
      </c>
      <c r="Y9" s="51">
        <v>2</v>
      </c>
      <c r="Z9" s="51">
        <v>3</v>
      </c>
      <c r="AA9" s="51">
        <v>2</v>
      </c>
      <c r="AB9" s="51">
        <v>2</v>
      </c>
      <c r="AC9" s="85">
        <f>SUM(Y9:AB9)</f>
        <v>9</v>
      </c>
      <c r="AD9" s="107">
        <f>AC9/4</f>
        <v>2.25</v>
      </c>
      <c r="AE9" s="108" t="str">
        <f t="shared" ref="AE9:AE33" si="3">IF(Y9="","",VLOOKUP(AD9,$J$95:$K$97,2,TRUE))</f>
        <v>ІІ ур</v>
      </c>
      <c r="AF9" s="87">
        <f>G9+M9+V9+AC9</f>
        <v>37</v>
      </c>
      <c r="AG9" s="109">
        <f>AF9/16</f>
        <v>2.3125</v>
      </c>
      <c r="AH9" s="108" t="str">
        <f t="shared" ref="AH9:AH33" si="4">IF(AB9="","",VLOOKUP(AG9,$J$95:$K$97,2,TRUE))</f>
        <v>ІІ ур</v>
      </c>
      <c r="AI9" s="48"/>
    </row>
    <row r="10" spans="1:35" ht="38.25" thickBot="1" x14ac:dyDescent="0.3">
      <c r="A10" s="48"/>
      <c r="B10" s="51">
        <v>2</v>
      </c>
      <c r="C10" s="45" t="s">
        <v>55</v>
      </c>
      <c r="D10" s="51">
        <v>3</v>
      </c>
      <c r="E10" s="51">
        <v>3</v>
      </c>
      <c r="F10" s="51">
        <v>3</v>
      </c>
      <c r="G10" s="85">
        <f t="shared" ref="G10:G33" si="5">SUM(D10:F10)</f>
        <v>9</v>
      </c>
      <c r="H10" s="107">
        <f t="shared" ref="H10:H33" si="6">G10/3</f>
        <v>3</v>
      </c>
      <c r="I10" s="108" t="str">
        <f t="shared" si="0"/>
        <v>ІІІ ур</v>
      </c>
      <c r="J10" s="51">
        <v>3</v>
      </c>
      <c r="K10" s="51">
        <v>3</v>
      </c>
      <c r="L10" s="51">
        <v>3</v>
      </c>
      <c r="M10" s="85">
        <f t="shared" ref="M10:M33" si="7">SUM(J10:L10)</f>
        <v>9</v>
      </c>
      <c r="N10" s="107">
        <f t="shared" ref="N10:N33" si="8">M10/3</f>
        <v>3</v>
      </c>
      <c r="O10" s="108" t="str">
        <f t="shared" si="1"/>
        <v>ІІІ ур</v>
      </c>
      <c r="P10" s="51">
        <v>3</v>
      </c>
      <c r="Q10" s="51">
        <v>3</v>
      </c>
      <c r="R10" s="51">
        <v>3</v>
      </c>
      <c r="S10" s="51">
        <v>3</v>
      </c>
      <c r="T10" s="51">
        <v>3</v>
      </c>
      <c r="U10" s="51">
        <v>3</v>
      </c>
      <c r="V10" s="85">
        <f t="shared" ref="V10:V33" si="9">SUM(P10:U10)</f>
        <v>18</v>
      </c>
      <c r="W10" s="107">
        <f t="shared" ref="W10:W33" si="10">V10/6</f>
        <v>3</v>
      </c>
      <c r="X10" s="108" t="str">
        <f t="shared" si="2"/>
        <v>ІІІ ур</v>
      </c>
      <c r="Y10" s="51">
        <v>3</v>
      </c>
      <c r="Z10" s="51">
        <v>3</v>
      </c>
      <c r="AA10" s="51">
        <v>3</v>
      </c>
      <c r="AB10" s="51">
        <v>2</v>
      </c>
      <c r="AC10" s="85">
        <f t="shared" ref="AC10:AC33" si="11">SUM(Y10:AB10)</f>
        <v>11</v>
      </c>
      <c r="AD10" s="107">
        <f t="shared" ref="AD10:AD33" si="12">AC10/4</f>
        <v>2.75</v>
      </c>
      <c r="AE10" s="108" t="str">
        <f t="shared" si="3"/>
        <v>ІІІ ур</v>
      </c>
      <c r="AF10" s="87">
        <f t="shared" ref="AF10:AF33" si="13">G10+M10+V10+AC10</f>
        <v>47</v>
      </c>
      <c r="AG10" s="109">
        <f t="shared" ref="AG10:AG33" si="14">AF10/16</f>
        <v>2.9375</v>
      </c>
      <c r="AH10" s="108" t="str">
        <f t="shared" si="4"/>
        <v>ІІІ ур</v>
      </c>
      <c r="AI10" s="48"/>
    </row>
    <row r="11" spans="1:35" ht="38.25" thickBot="1" x14ac:dyDescent="0.3">
      <c r="A11" s="48"/>
      <c r="B11" s="51">
        <v>3</v>
      </c>
      <c r="C11" s="45" t="s">
        <v>56</v>
      </c>
      <c r="D11" s="51">
        <v>3</v>
      </c>
      <c r="E11" s="51">
        <v>2</v>
      </c>
      <c r="F11" s="51">
        <v>3</v>
      </c>
      <c r="G11" s="85">
        <f t="shared" si="5"/>
        <v>8</v>
      </c>
      <c r="H11" s="107">
        <f t="shared" si="6"/>
        <v>2.6666666666666665</v>
      </c>
      <c r="I11" s="108" t="str">
        <f t="shared" si="0"/>
        <v>ІІІ ур</v>
      </c>
      <c r="J11" s="51">
        <v>3</v>
      </c>
      <c r="K11" s="51">
        <v>2</v>
      </c>
      <c r="L11" s="51">
        <v>3</v>
      </c>
      <c r="M11" s="85">
        <f t="shared" si="7"/>
        <v>8</v>
      </c>
      <c r="N11" s="107">
        <f t="shared" si="8"/>
        <v>2.6666666666666665</v>
      </c>
      <c r="O11" s="108" t="str">
        <f t="shared" si="1"/>
        <v>ІІІ ур</v>
      </c>
      <c r="P11" s="51">
        <v>3</v>
      </c>
      <c r="Q11" s="51">
        <v>2</v>
      </c>
      <c r="R11" s="51">
        <v>3</v>
      </c>
      <c r="S11" s="51">
        <v>3</v>
      </c>
      <c r="T11" s="51">
        <v>2</v>
      </c>
      <c r="U11" s="51">
        <v>3</v>
      </c>
      <c r="V11" s="85">
        <f t="shared" si="9"/>
        <v>16</v>
      </c>
      <c r="W11" s="107">
        <f t="shared" si="10"/>
        <v>2.6666666666666665</v>
      </c>
      <c r="X11" s="108" t="str">
        <f t="shared" si="2"/>
        <v>ІІІ ур</v>
      </c>
      <c r="Y11" s="51">
        <v>3</v>
      </c>
      <c r="Z11" s="51">
        <v>2</v>
      </c>
      <c r="AA11" s="51">
        <v>3</v>
      </c>
      <c r="AB11" s="51">
        <v>2</v>
      </c>
      <c r="AC11" s="85">
        <f t="shared" si="11"/>
        <v>10</v>
      </c>
      <c r="AD11" s="107">
        <f t="shared" si="12"/>
        <v>2.5</v>
      </c>
      <c r="AE11" s="108" t="str">
        <f t="shared" si="3"/>
        <v>ІІ ур</v>
      </c>
      <c r="AF11" s="87">
        <f t="shared" si="13"/>
        <v>42</v>
      </c>
      <c r="AG11" s="109">
        <f t="shared" si="14"/>
        <v>2.625</v>
      </c>
      <c r="AH11" s="108" t="str">
        <f t="shared" si="4"/>
        <v>ІІІ ур</v>
      </c>
      <c r="AI11" s="48"/>
    </row>
    <row r="12" spans="1:35" ht="38.25" thickBot="1" x14ac:dyDescent="0.3">
      <c r="A12" s="48"/>
      <c r="B12" s="51">
        <v>4</v>
      </c>
      <c r="C12" s="45" t="s">
        <v>57</v>
      </c>
      <c r="D12" s="51">
        <v>2</v>
      </c>
      <c r="E12" s="51">
        <v>3</v>
      </c>
      <c r="F12" s="51">
        <v>2</v>
      </c>
      <c r="G12" s="85">
        <f t="shared" si="5"/>
        <v>7</v>
      </c>
      <c r="H12" s="107">
        <f t="shared" si="6"/>
        <v>2.3333333333333335</v>
      </c>
      <c r="I12" s="108" t="str">
        <f t="shared" si="0"/>
        <v>ІІ ур</v>
      </c>
      <c r="J12" s="51">
        <v>2</v>
      </c>
      <c r="K12" s="51">
        <v>3</v>
      </c>
      <c r="L12" s="51">
        <v>2</v>
      </c>
      <c r="M12" s="85">
        <f t="shared" si="7"/>
        <v>7</v>
      </c>
      <c r="N12" s="107">
        <f t="shared" si="8"/>
        <v>2.3333333333333335</v>
      </c>
      <c r="O12" s="108" t="str">
        <f t="shared" si="1"/>
        <v>ІІ ур</v>
      </c>
      <c r="P12" s="51">
        <v>2</v>
      </c>
      <c r="Q12" s="51">
        <v>3</v>
      </c>
      <c r="R12" s="51">
        <v>2</v>
      </c>
      <c r="S12" s="51">
        <v>2</v>
      </c>
      <c r="T12" s="51">
        <v>3</v>
      </c>
      <c r="U12" s="51">
        <v>2</v>
      </c>
      <c r="V12" s="85">
        <f t="shared" si="9"/>
        <v>14</v>
      </c>
      <c r="W12" s="107">
        <f t="shared" si="10"/>
        <v>2.3333333333333335</v>
      </c>
      <c r="X12" s="108" t="str">
        <f t="shared" si="2"/>
        <v>ІІ ур</v>
      </c>
      <c r="Y12" s="51">
        <v>2</v>
      </c>
      <c r="Z12" s="51">
        <v>3</v>
      </c>
      <c r="AA12" s="51">
        <v>2</v>
      </c>
      <c r="AB12" s="51">
        <v>2</v>
      </c>
      <c r="AC12" s="85">
        <f t="shared" si="11"/>
        <v>9</v>
      </c>
      <c r="AD12" s="107">
        <f t="shared" si="12"/>
        <v>2.25</v>
      </c>
      <c r="AE12" s="108" t="str">
        <f t="shared" si="3"/>
        <v>ІІ ур</v>
      </c>
      <c r="AF12" s="87">
        <f t="shared" si="13"/>
        <v>37</v>
      </c>
      <c r="AG12" s="109">
        <f t="shared" si="14"/>
        <v>2.3125</v>
      </c>
      <c r="AH12" s="108" t="str">
        <f t="shared" si="4"/>
        <v>ІІ ур</v>
      </c>
      <c r="AI12" s="48"/>
    </row>
    <row r="13" spans="1:35" ht="38.25" thickBot="1" x14ac:dyDescent="0.3">
      <c r="A13" s="48"/>
      <c r="B13" s="51">
        <v>5</v>
      </c>
      <c r="C13" s="45" t="s">
        <v>58</v>
      </c>
      <c r="D13" s="51">
        <v>3</v>
      </c>
      <c r="E13" s="51">
        <v>3</v>
      </c>
      <c r="F13" s="51">
        <v>3</v>
      </c>
      <c r="G13" s="85">
        <f t="shared" si="5"/>
        <v>9</v>
      </c>
      <c r="H13" s="107">
        <f t="shared" si="6"/>
        <v>3</v>
      </c>
      <c r="I13" s="108" t="str">
        <f t="shared" si="0"/>
        <v>ІІІ ур</v>
      </c>
      <c r="J13" s="51">
        <v>3</v>
      </c>
      <c r="K13" s="51">
        <v>3</v>
      </c>
      <c r="L13" s="51">
        <v>3</v>
      </c>
      <c r="M13" s="85">
        <f t="shared" si="7"/>
        <v>9</v>
      </c>
      <c r="N13" s="107">
        <f t="shared" si="8"/>
        <v>3</v>
      </c>
      <c r="O13" s="108" t="str">
        <f t="shared" si="1"/>
        <v>ІІІ ур</v>
      </c>
      <c r="P13" s="51">
        <v>3</v>
      </c>
      <c r="Q13" s="51">
        <v>3</v>
      </c>
      <c r="R13" s="51">
        <v>3</v>
      </c>
      <c r="S13" s="51">
        <v>3</v>
      </c>
      <c r="T13" s="51">
        <v>3</v>
      </c>
      <c r="U13" s="51">
        <v>3</v>
      </c>
      <c r="V13" s="85">
        <f t="shared" si="9"/>
        <v>18</v>
      </c>
      <c r="W13" s="107">
        <f t="shared" si="10"/>
        <v>3</v>
      </c>
      <c r="X13" s="108" t="str">
        <f t="shared" si="2"/>
        <v>ІІІ ур</v>
      </c>
      <c r="Y13" s="51">
        <v>3</v>
      </c>
      <c r="Z13" s="51">
        <v>3</v>
      </c>
      <c r="AA13" s="51">
        <v>3</v>
      </c>
      <c r="AB13" s="51">
        <v>2</v>
      </c>
      <c r="AC13" s="85">
        <f t="shared" si="11"/>
        <v>11</v>
      </c>
      <c r="AD13" s="107">
        <f t="shared" si="12"/>
        <v>2.75</v>
      </c>
      <c r="AE13" s="108" t="str">
        <f t="shared" si="3"/>
        <v>ІІІ ур</v>
      </c>
      <c r="AF13" s="87">
        <f t="shared" si="13"/>
        <v>47</v>
      </c>
      <c r="AG13" s="109">
        <f t="shared" si="14"/>
        <v>2.9375</v>
      </c>
      <c r="AH13" s="108" t="str">
        <f t="shared" si="4"/>
        <v>ІІІ ур</v>
      </c>
      <c r="AI13" s="48"/>
    </row>
    <row r="14" spans="1:35" ht="38.25" thickBot="1" x14ac:dyDescent="0.3">
      <c r="A14" s="48"/>
      <c r="B14" s="51">
        <v>6</v>
      </c>
      <c r="C14" s="45" t="s">
        <v>59</v>
      </c>
      <c r="D14" s="51">
        <v>2</v>
      </c>
      <c r="E14" s="51">
        <v>2</v>
      </c>
      <c r="F14" s="51">
        <v>2</v>
      </c>
      <c r="G14" s="85">
        <f t="shared" si="5"/>
        <v>6</v>
      </c>
      <c r="H14" s="107">
        <f t="shared" si="6"/>
        <v>2</v>
      </c>
      <c r="I14" s="108" t="str">
        <f t="shared" si="0"/>
        <v>ІІ ур</v>
      </c>
      <c r="J14" s="51">
        <v>2</v>
      </c>
      <c r="K14" s="51">
        <v>2</v>
      </c>
      <c r="L14" s="51">
        <v>2</v>
      </c>
      <c r="M14" s="85">
        <f t="shared" si="7"/>
        <v>6</v>
      </c>
      <c r="N14" s="107">
        <f t="shared" si="8"/>
        <v>2</v>
      </c>
      <c r="O14" s="108" t="str">
        <f t="shared" si="1"/>
        <v>ІІ ур</v>
      </c>
      <c r="P14" s="51">
        <v>2</v>
      </c>
      <c r="Q14" s="51">
        <v>2</v>
      </c>
      <c r="R14" s="51">
        <v>2</v>
      </c>
      <c r="S14" s="51">
        <v>2</v>
      </c>
      <c r="T14" s="51">
        <v>2</v>
      </c>
      <c r="U14" s="51">
        <v>2</v>
      </c>
      <c r="V14" s="85">
        <f t="shared" si="9"/>
        <v>12</v>
      </c>
      <c r="W14" s="107">
        <f t="shared" si="10"/>
        <v>2</v>
      </c>
      <c r="X14" s="108" t="str">
        <f t="shared" si="2"/>
        <v>ІІ ур</v>
      </c>
      <c r="Y14" s="51">
        <v>2</v>
      </c>
      <c r="Z14" s="51">
        <v>2</v>
      </c>
      <c r="AA14" s="51">
        <v>2</v>
      </c>
      <c r="AB14" s="51">
        <v>2</v>
      </c>
      <c r="AC14" s="85">
        <f t="shared" si="11"/>
        <v>8</v>
      </c>
      <c r="AD14" s="107">
        <f t="shared" si="12"/>
        <v>2</v>
      </c>
      <c r="AE14" s="108" t="str">
        <f t="shared" si="3"/>
        <v>ІІ ур</v>
      </c>
      <c r="AF14" s="87">
        <f t="shared" si="13"/>
        <v>32</v>
      </c>
      <c r="AG14" s="109">
        <f t="shared" si="14"/>
        <v>2</v>
      </c>
      <c r="AH14" s="108" t="str">
        <f t="shared" si="4"/>
        <v>ІІ ур</v>
      </c>
      <c r="AI14" s="48"/>
    </row>
    <row r="15" spans="1:35" ht="38.25" thickBot="1" x14ac:dyDescent="0.3">
      <c r="A15" s="48"/>
      <c r="B15" s="51">
        <v>7</v>
      </c>
      <c r="C15" s="45" t="s">
        <v>60</v>
      </c>
      <c r="D15" s="51">
        <v>2</v>
      </c>
      <c r="E15" s="51">
        <v>3</v>
      </c>
      <c r="F15" s="51">
        <v>2</v>
      </c>
      <c r="G15" s="85">
        <f t="shared" si="5"/>
        <v>7</v>
      </c>
      <c r="H15" s="107">
        <f t="shared" si="6"/>
        <v>2.3333333333333335</v>
      </c>
      <c r="I15" s="108" t="str">
        <f t="shared" si="0"/>
        <v>ІІ ур</v>
      </c>
      <c r="J15" s="51">
        <v>2</v>
      </c>
      <c r="K15" s="51">
        <v>3</v>
      </c>
      <c r="L15" s="51">
        <v>2</v>
      </c>
      <c r="M15" s="85">
        <f t="shared" si="7"/>
        <v>7</v>
      </c>
      <c r="N15" s="107">
        <f t="shared" si="8"/>
        <v>2.3333333333333335</v>
      </c>
      <c r="O15" s="108" t="str">
        <f t="shared" si="1"/>
        <v>ІІ ур</v>
      </c>
      <c r="P15" s="51">
        <v>2</v>
      </c>
      <c r="Q15" s="51">
        <v>3</v>
      </c>
      <c r="R15" s="51">
        <v>2</v>
      </c>
      <c r="S15" s="51">
        <v>2</v>
      </c>
      <c r="T15" s="51">
        <v>3</v>
      </c>
      <c r="U15" s="51">
        <v>2</v>
      </c>
      <c r="V15" s="85">
        <f t="shared" si="9"/>
        <v>14</v>
      </c>
      <c r="W15" s="107">
        <f t="shared" si="10"/>
        <v>2.3333333333333335</v>
      </c>
      <c r="X15" s="108" t="str">
        <f t="shared" si="2"/>
        <v>ІІ ур</v>
      </c>
      <c r="Y15" s="51">
        <v>2</v>
      </c>
      <c r="Z15" s="51">
        <v>3</v>
      </c>
      <c r="AA15" s="51">
        <v>2</v>
      </c>
      <c r="AB15" s="51">
        <v>2</v>
      </c>
      <c r="AC15" s="85">
        <f t="shared" si="11"/>
        <v>9</v>
      </c>
      <c r="AD15" s="107">
        <f t="shared" si="12"/>
        <v>2.25</v>
      </c>
      <c r="AE15" s="108" t="str">
        <f t="shared" si="3"/>
        <v>ІІ ур</v>
      </c>
      <c r="AF15" s="87">
        <f t="shared" si="13"/>
        <v>37</v>
      </c>
      <c r="AG15" s="109">
        <f t="shared" si="14"/>
        <v>2.3125</v>
      </c>
      <c r="AH15" s="108" t="str">
        <f t="shared" si="4"/>
        <v>ІІ ур</v>
      </c>
      <c r="AI15" s="48"/>
    </row>
    <row r="16" spans="1:35" ht="38.25" thickBot="1" x14ac:dyDescent="0.3">
      <c r="A16" s="48"/>
      <c r="B16" s="51">
        <v>8</v>
      </c>
      <c r="C16" s="45" t="s">
        <v>61</v>
      </c>
      <c r="D16" s="51">
        <v>2</v>
      </c>
      <c r="E16" s="51">
        <v>2</v>
      </c>
      <c r="F16" s="51">
        <v>2</v>
      </c>
      <c r="G16" s="85">
        <f t="shared" si="5"/>
        <v>6</v>
      </c>
      <c r="H16" s="107">
        <f t="shared" si="6"/>
        <v>2</v>
      </c>
      <c r="I16" s="108" t="str">
        <f t="shared" si="0"/>
        <v>ІІ ур</v>
      </c>
      <c r="J16" s="51">
        <v>2</v>
      </c>
      <c r="K16" s="51">
        <v>2</v>
      </c>
      <c r="L16" s="51">
        <v>2</v>
      </c>
      <c r="M16" s="85">
        <f t="shared" si="7"/>
        <v>6</v>
      </c>
      <c r="N16" s="107">
        <f t="shared" si="8"/>
        <v>2</v>
      </c>
      <c r="O16" s="108" t="str">
        <f t="shared" si="1"/>
        <v>ІІ ур</v>
      </c>
      <c r="P16" s="51">
        <v>2</v>
      </c>
      <c r="Q16" s="51">
        <v>2</v>
      </c>
      <c r="R16" s="51">
        <v>2</v>
      </c>
      <c r="S16" s="51">
        <v>2</v>
      </c>
      <c r="T16" s="51">
        <v>2</v>
      </c>
      <c r="U16" s="51">
        <v>2</v>
      </c>
      <c r="V16" s="85">
        <f t="shared" si="9"/>
        <v>12</v>
      </c>
      <c r="W16" s="107">
        <f t="shared" si="10"/>
        <v>2</v>
      </c>
      <c r="X16" s="108" t="str">
        <f t="shared" si="2"/>
        <v>ІІ ур</v>
      </c>
      <c r="Y16" s="51">
        <v>2</v>
      </c>
      <c r="Z16" s="51">
        <v>2</v>
      </c>
      <c r="AA16" s="51">
        <v>2</v>
      </c>
      <c r="AB16" s="51">
        <v>2</v>
      </c>
      <c r="AC16" s="85">
        <f t="shared" si="11"/>
        <v>8</v>
      </c>
      <c r="AD16" s="107">
        <f t="shared" si="12"/>
        <v>2</v>
      </c>
      <c r="AE16" s="108" t="str">
        <f t="shared" si="3"/>
        <v>ІІ ур</v>
      </c>
      <c r="AF16" s="87">
        <f t="shared" si="13"/>
        <v>32</v>
      </c>
      <c r="AG16" s="109">
        <f t="shared" si="14"/>
        <v>2</v>
      </c>
      <c r="AH16" s="108" t="str">
        <f t="shared" si="4"/>
        <v>ІІ ур</v>
      </c>
      <c r="AI16" s="48"/>
    </row>
    <row r="17" spans="1:35" ht="38.25" thickBot="1" x14ac:dyDescent="0.3">
      <c r="A17" s="48"/>
      <c r="B17" s="51">
        <v>9</v>
      </c>
      <c r="C17" s="45" t="s">
        <v>62</v>
      </c>
      <c r="D17" s="51">
        <v>2</v>
      </c>
      <c r="E17" s="51">
        <v>3</v>
      </c>
      <c r="F17" s="51">
        <v>2</v>
      </c>
      <c r="G17" s="85">
        <f t="shared" si="5"/>
        <v>7</v>
      </c>
      <c r="H17" s="107">
        <f t="shared" si="6"/>
        <v>2.3333333333333335</v>
      </c>
      <c r="I17" s="108" t="str">
        <f t="shared" si="0"/>
        <v>ІІ ур</v>
      </c>
      <c r="J17" s="51">
        <v>2</v>
      </c>
      <c r="K17" s="51">
        <v>3</v>
      </c>
      <c r="L17" s="51">
        <v>2</v>
      </c>
      <c r="M17" s="85">
        <f t="shared" si="7"/>
        <v>7</v>
      </c>
      <c r="N17" s="107">
        <f t="shared" si="8"/>
        <v>2.3333333333333335</v>
      </c>
      <c r="O17" s="108" t="str">
        <f t="shared" si="1"/>
        <v>ІІ ур</v>
      </c>
      <c r="P17" s="51">
        <v>2</v>
      </c>
      <c r="Q17" s="51">
        <v>3</v>
      </c>
      <c r="R17" s="51">
        <v>2</v>
      </c>
      <c r="S17" s="51">
        <v>2</v>
      </c>
      <c r="T17" s="51">
        <v>3</v>
      </c>
      <c r="U17" s="51">
        <v>2</v>
      </c>
      <c r="V17" s="85">
        <f t="shared" si="9"/>
        <v>14</v>
      </c>
      <c r="W17" s="107">
        <f t="shared" si="10"/>
        <v>2.3333333333333335</v>
      </c>
      <c r="X17" s="108" t="str">
        <f t="shared" si="2"/>
        <v>ІІ ур</v>
      </c>
      <c r="Y17" s="51">
        <v>2</v>
      </c>
      <c r="Z17" s="51">
        <v>3</v>
      </c>
      <c r="AA17" s="51">
        <v>2</v>
      </c>
      <c r="AB17" s="51">
        <v>2</v>
      </c>
      <c r="AC17" s="85">
        <f t="shared" si="11"/>
        <v>9</v>
      </c>
      <c r="AD17" s="107">
        <f t="shared" si="12"/>
        <v>2.25</v>
      </c>
      <c r="AE17" s="108" t="str">
        <f t="shared" si="3"/>
        <v>ІІ ур</v>
      </c>
      <c r="AF17" s="87">
        <f t="shared" si="13"/>
        <v>37</v>
      </c>
      <c r="AG17" s="109">
        <f t="shared" si="14"/>
        <v>2.3125</v>
      </c>
      <c r="AH17" s="108" t="str">
        <f t="shared" si="4"/>
        <v>ІІ ур</v>
      </c>
      <c r="AI17" s="48"/>
    </row>
    <row r="18" spans="1:35" ht="57" thickBot="1" x14ac:dyDescent="0.3">
      <c r="A18" s="48"/>
      <c r="B18" s="51">
        <v>10</v>
      </c>
      <c r="C18" s="45" t="s">
        <v>63</v>
      </c>
      <c r="D18" s="51">
        <v>2</v>
      </c>
      <c r="E18" s="51">
        <v>2</v>
      </c>
      <c r="F18" s="51">
        <v>2</v>
      </c>
      <c r="G18" s="85">
        <f t="shared" si="5"/>
        <v>6</v>
      </c>
      <c r="H18" s="107">
        <f t="shared" si="6"/>
        <v>2</v>
      </c>
      <c r="I18" s="108" t="str">
        <f t="shared" si="0"/>
        <v>ІІ ур</v>
      </c>
      <c r="J18" s="51">
        <v>2</v>
      </c>
      <c r="K18" s="51">
        <v>2</v>
      </c>
      <c r="L18" s="51">
        <v>2</v>
      </c>
      <c r="M18" s="85">
        <f t="shared" si="7"/>
        <v>6</v>
      </c>
      <c r="N18" s="107">
        <f t="shared" si="8"/>
        <v>2</v>
      </c>
      <c r="O18" s="108" t="str">
        <f t="shared" si="1"/>
        <v>ІІ ур</v>
      </c>
      <c r="P18" s="51">
        <v>2</v>
      </c>
      <c r="Q18" s="51">
        <v>2</v>
      </c>
      <c r="R18" s="51">
        <v>2</v>
      </c>
      <c r="S18" s="51">
        <v>2</v>
      </c>
      <c r="T18" s="51">
        <v>2</v>
      </c>
      <c r="U18" s="51">
        <v>2</v>
      </c>
      <c r="V18" s="85">
        <f t="shared" si="9"/>
        <v>12</v>
      </c>
      <c r="W18" s="107">
        <f t="shared" si="10"/>
        <v>2</v>
      </c>
      <c r="X18" s="108" t="str">
        <f t="shared" si="2"/>
        <v>ІІ ур</v>
      </c>
      <c r="Y18" s="51">
        <v>2</v>
      </c>
      <c r="Z18" s="51">
        <v>2</v>
      </c>
      <c r="AA18" s="51">
        <v>2</v>
      </c>
      <c r="AB18" s="51">
        <v>2</v>
      </c>
      <c r="AC18" s="85">
        <f t="shared" si="11"/>
        <v>8</v>
      </c>
      <c r="AD18" s="107">
        <f t="shared" si="12"/>
        <v>2</v>
      </c>
      <c r="AE18" s="108" t="str">
        <f t="shared" si="3"/>
        <v>ІІ ур</v>
      </c>
      <c r="AF18" s="87">
        <f t="shared" si="13"/>
        <v>32</v>
      </c>
      <c r="AG18" s="109">
        <f t="shared" si="14"/>
        <v>2</v>
      </c>
      <c r="AH18" s="108" t="str">
        <f t="shared" si="4"/>
        <v>ІІ ур</v>
      </c>
      <c r="AI18" s="48"/>
    </row>
    <row r="19" spans="1:35" ht="38.25" thickBot="1" x14ac:dyDescent="0.3">
      <c r="A19" s="48"/>
      <c r="B19" s="51">
        <v>11</v>
      </c>
      <c r="C19" s="45" t="s">
        <v>64</v>
      </c>
      <c r="D19" s="51">
        <v>2</v>
      </c>
      <c r="E19" s="51">
        <v>2</v>
      </c>
      <c r="F19" s="51">
        <v>2</v>
      </c>
      <c r="G19" s="85">
        <f t="shared" si="5"/>
        <v>6</v>
      </c>
      <c r="H19" s="107">
        <f t="shared" si="6"/>
        <v>2</v>
      </c>
      <c r="I19" s="108" t="str">
        <f t="shared" si="0"/>
        <v>ІІ ур</v>
      </c>
      <c r="J19" s="51">
        <v>2</v>
      </c>
      <c r="K19" s="51">
        <v>2</v>
      </c>
      <c r="L19" s="51">
        <v>2</v>
      </c>
      <c r="M19" s="85">
        <f t="shared" si="7"/>
        <v>6</v>
      </c>
      <c r="N19" s="107">
        <f t="shared" si="8"/>
        <v>2</v>
      </c>
      <c r="O19" s="108" t="str">
        <f t="shared" si="1"/>
        <v>ІІ ур</v>
      </c>
      <c r="P19" s="51">
        <v>2</v>
      </c>
      <c r="Q19" s="51">
        <v>2</v>
      </c>
      <c r="R19" s="51">
        <v>2</v>
      </c>
      <c r="S19" s="51">
        <v>2</v>
      </c>
      <c r="T19" s="51">
        <v>2</v>
      </c>
      <c r="U19" s="51">
        <v>2</v>
      </c>
      <c r="V19" s="85">
        <f t="shared" si="9"/>
        <v>12</v>
      </c>
      <c r="W19" s="107">
        <f t="shared" si="10"/>
        <v>2</v>
      </c>
      <c r="X19" s="108" t="str">
        <f t="shared" si="2"/>
        <v>ІІ ур</v>
      </c>
      <c r="Y19" s="51">
        <v>2</v>
      </c>
      <c r="Z19" s="51">
        <v>2</v>
      </c>
      <c r="AA19" s="51">
        <v>2</v>
      </c>
      <c r="AB19" s="51">
        <v>2</v>
      </c>
      <c r="AC19" s="85">
        <f t="shared" si="11"/>
        <v>8</v>
      </c>
      <c r="AD19" s="107">
        <f t="shared" si="12"/>
        <v>2</v>
      </c>
      <c r="AE19" s="108" t="str">
        <f t="shared" si="3"/>
        <v>ІІ ур</v>
      </c>
      <c r="AF19" s="87">
        <f t="shared" si="13"/>
        <v>32</v>
      </c>
      <c r="AG19" s="109">
        <f t="shared" si="14"/>
        <v>2</v>
      </c>
      <c r="AH19" s="108" t="str">
        <f t="shared" si="4"/>
        <v>ІІ ур</v>
      </c>
      <c r="AI19" s="48"/>
    </row>
    <row r="20" spans="1:35" ht="38.25" thickBot="1" x14ac:dyDescent="0.3">
      <c r="A20" s="48"/>
      <c r="B20" s="51">
        <v>12</v>
      </c>
      <c r="C20" s="45" t="s">
        <v>65</v>
      </c>
      <c r="D20" s="51">
        <v>2</v>
      </c>
      <c r="E20" s="51">
        <v>2</v>
      </c>
      <c r="F20" s="51">
        <v>3</v>
      </c>
      <c r="G20" s="85">
        <f t="shared" si="5"/>
        <v>7</v>
      </c>
      <c r="H20" s="107">
        <f t="shared" si="6"/>
        <v>2.3333333333333335</v>
      </c>
      <c r="I20" s="108" t="str">
        <f t="shared" si="0"/>
        <v>ІІ ур</v>
      </c>
      <c r="J20" s="51">
        <v>2</v>
      </c>
      <c r="K20" s="51">
        <v>2</v>
      </c>
      <c r="L20" s="51">
        <v>3</v>
      </c>
      <c r="M20" s="85">
        <f t="shared" si="7"/>
        <v>7</v>
      </c>
      <c r="N20" s="107">
        <f t="shared" si="8"/>
        <v>2.3333333333333335</v>
      </c>
      <c r="O20" s="108" t="str">
        <f t="shared" si="1"/>
        <v>ІІ ур</v>
      </c>
      <c r="P20" s="51">
        <v>2</v>
      </c>
      <c r="Q20" s="51">
        <v>2</v>
      </c>
      <c r="R20" s="51">
        <v>3</v>
      </c>
      <c r="S20" s="51">
        <v>2</v>
      </c>
      <c r="T20" s="51">
        <v>2</v>
      </c>
      <c r="U20" s="51">
        <v>3</v>
      </c>
      <c r="V20" s="85">
        <f t="shared" si="9"/>
        <v>14</v>
      </c>
      <c r="W20" s="107">
        <f t="shared" si="10"/>
        <v>2.3333333333333335</v>
      </c>
      <c r="X20" s="108" t="str">
        <f t="shared" si="2"/>
        <v>ІІ ур</v>
      </c>
      <c r="Y20" s="51">
        <v>2</v>
      </c>
      <c r="Z20" s="51">
        <v>2</v>
      </c>
      <c r="AA20" s="51">
        <v>3</v>
      </c>
      <c r="AB20" s="51">
        <v>2</v>
      </c>
      <c r="AC20" s="85">
        <f t="shared" si="11"/>
        <v>9</v>
      </c>
      <c r="AD20" s="107">
        <f t="shared" si="12"/>
        <v>2.25</v>
      </c>
      <c r="AE20" s="108" t="str">
        <f t="shared" si="3"/>
        <v>ІІ ур</v>
      </c>
      <c r="AF20" s="87">
        <f t="shared" si="13"/>
        <v>37</v>
      </c>
      <c r="AG20" s="109">
        <f t="shared" si="14"/>
        <v>2.3125</v>
      </c>
      <c r="AH20" s="108" t="str">
        <f t="shared" si="4"/>
        <v>ІІ ур</v>
      </c>
      <c r="AI20" s="48"/>
    </row>
    <row r="21" spans="1:35" ht="38.25" thickBot="1" x14ac:dyDescent="0.3">
      <c r="A21" s="48"/>
      <c r="B21" s="51">
        <v>13</v>
      </c>
      <c r="C21" s="45" t="s">
        <v>66</v>
      </c>
      <c r="D21" s="51">
        <v>2</v>
      </c>
      <c r="E21" s="51">
        <v>2</v>
      </c>
      <c r="F21" s="51">
        <v>2</v>
      </c>
      <c r="G21" s="85">
        <f t="shared" si="5"/>
        <v>6</v>
      </c>
      <c r="H21" s="107">
        <f t="shared" si="6"/>
        <v>2</v>
      </c>
      <c r="I21" s="108" t="str">
        <f t="shared" si="0"/>
        <v>ІІ ур</v>
      </c>
      <c r="J21" s="51">
        <v>2</v>
      </c>
      <c r="K21" s="51">
        <v>2</v>
      </c>
      <c r="L21" s="51">
        <v>2</v>
      </c>
      <c r="M21" s="85">
        <v>9</v>
      </c>
      <c r="N21" s="107">
        <f t="shared" si="8"/>
        <v>3</v>
      </c>
      <c r="O21" s="108" t="str">
        <f t="shared" si="1"/>
        <v>ІІІ ур</v>
      </c>
      <c r="P21" s="51">
        <v>2</v>
      </c>
      <c r="Q21" s="51">
        <v>2</v>
      </c>
      <c r="R21" s="51">
        <v>2</v>
      </c>
      <c r="S21" s="51">
        <v>2</v>
      </c>
      <c r="T21" s="51">
        <v>2</v>
      </c>
      <c r="U21" s="51">
        <v>2</v>
      </c>
      <c r="V21" s="85">
        <f t="shared" si="9"/>
        <v>12</v>
      </c>
      <c r="W21" s="107">
        <f t="shared" si="10"/>
        <v>2</v>
      </c>
      <c r="X21" s="108" t="str">
        <f t="shared" si="2"/>
        <v>ІІ ур</v>
      </c>
      <c r="Y21" s="51">
        <v>2</v>
      </c>
      <c r="Z21" s="51">
        <v>2</v>
      </c>
      <c r="AA21" s="51">
        <v>2</v>
      </c>
      <c r="AB21" s="51">
        <v>2</v>
      </c>
      <c r="AC21" s="85">
        <f t="shared" si="11"/>
        <v>8</v>
      </c>
      <c r="AD21" s="107">
        <f t="shared" si="12"/>
        <v>2</v>
      </c>
      <c r="AE21" s="108" t="str">
        <f t="shared" si="3"/>
        <v>ІІ ур</v>
      </c>
      <c r="AF21" s="87">
        <f t="shared" si="13"/>
        <v>35</v>
      </c>
      <c r="AG21" s="109">
        <f t="shared" si="14"/>
        <v>2.1875</v>
      </c>
      <c r="AH21" s="108" t="str">
        <f t="shared" si="4"/>
        <v>ІІ ур</v>
      </c>
      <c r="AI21" s="48"/>
    </row>
    <row r="22" spans="1:35" ht="38.25" thickBot="1" x14ac:dyDescent="0.3">
      <c r="A22" s="48"/>
      <c r="B22" s="51">
        <v>14</v>
      </c>
      <c r="C22" s="45" t="s">
        <v>67</v>
      </c>
      <c r="D22" s="51">
        <v>2</v>
      </c>
      <c r="E22" s="51">
        <v>2</v>
      </c>
      <c r="F22" s="51">
        <v>2</v>
      </c>
      <c r="G22" s="85">
        <f t="shared" si="5"/>
        <v>6</v>
      </c>
      <c r="H22" s="107">
        <f t="shared" si="6"/>
        <v>2</v>
      </c>
      <c r="I22" s="108" t="str">
        <f t="shared" si="0"/>
        <v>ІІ ур</v>
      </c>
      <c r="J22" s="51">
        <v>2</v>
      </c>
      <c r="K22" s="51">
        <v>2</v>
      </c>
      <c r="L22" s="51">
        <v>2</v>
      </c>
      <c r="M22" s="85">
        <f t="shared" si="7"/>
        <v>6</v>
      </c>
      <c r="N22" s="107">
        <f t="shared" si="8"/>
        <v>2</v>
      </c>
      <c r="O22" s="108" t="str">
        <f t="shared" si="1"/>
        <v>ІІ ур</v>
      </c>
      <c r="P22" s="51">
        <v>2</v>
      </c>
      <c r="Q22" s="51">
        <v>2</v>
      </c>
      <c r="R22" s="51">
        <v>2</v>
      </c>
      <c r="S22" s="51">
        <v>2</v>
      </c>
      <c r="T22" s="51">
        <v>2</v>
      </c>
      <c r="U22" s="51">
        <v>2</v>
      </c>
      <c r="V22" s="85">
        <f t="shared" si="9"/>
        <v>12</v>
      </c>
      <c r="W22" s="107">
        <f t="shared" si="10"/>
        <v>2</v>
      </c>
      <c r="X22" s="108" t="str">
        <f t="shared" si="2"/>
        <v>ІІ ур</v>
      </c>
      <c r="Y22" s="51">
        <v>2</v>
      </c>
      <c r="Z22" s="51">
        <v>2</v>
      </c>
      <c r="AA22" s="51">
        <v>2</v>
      </c>
      <c r="AB22" s="51">
        <v>2</v>
      </c>
      <c r="AC22" s="85">
        <f t="shared" si="11"/>
        <v>8</v>
      </c>
      <c r="AD22" s="107">
        <f t="shared" si="12"/>
        <v>2</v>
      </c>
      <c r="AE22" s="108" t="str">
        <f t="shared" si="3"/>
        <v>ІІ ур</v>
      </c>
      <c r="AF22" s="87">
        <f t="shared" si="13"/>
        <v>32</v>
      </c>
      <c r="AG22" s="109">
        <f t="shared" si="14"/>
        <v>2</v>
      </c>
      <c r="AH22" s="108" t="str">
        <f t="shared" si="4"/>
        <v>ІІ ур</v>
      </c>
      <c r="AI22" s="48"/>
    </row>
    <row r="23" spans="1:35" ht="38.25" thickBot="1" x14ac:dyDescent="0.3">
      <c r="A23" s="48"/>
      <c r="B23" s="51">
        <v>15</v>
      </c>
      <c r="C23" s="45" t="s">
        <v>68</v>
      </c>
      <c r="D23" s="51">
        <v>2</v>
      </c>
      <c r="E23" s="51">
        <v>3</v>
      </c>
      <c r="F23" s="51">
        <v>2</v>
      </c>
      <c r="G23" s="85">
        <f t="shared" si="5"/>
        <v>7</v>
      </c>
      <c r="H23" s="107">
        <f t="shared" si="6"/>
        <v>2.3333333333333335</v>
      </c>
      <c r="I23" s="108" t="str">
        <f t="shared" si="0"/>
        <v>ІІ ур</v>
      </c>
      <c r="J23" s="51">
        <v>2</v>
      </c>
      <c r="K23" s="51">
        <v>3</v>
      </c>
      <c r="L23" s="51">
        <v>2</v>
      </c>
      <c r="M23" s="85">
        <f t="shared" si="7"/>
        <v>7</v>
      </c>
      <c r="N23" s="107">
        <f t="shared" si="8"/>
        <v>2.3333333333333335</v>
      </c>
      <c r="O23" s="108" t="str">
        <f t="shared" si="1"/>
        <v>ІІ ур</v>
      </c>
      <c r="P23" s="51">
        <v>2</v>
      </c>
      <c r="Q23" s="51">
        <v>3</v>
      </c>
      <c r="R23" s="51">
        <v>2</v>
      </c>
      <c r="S23" s="51">
        <v>2</v>
      </c>
      <c r="T23" s="51">
        <v>3</v>
      </c>
      <c r="U23" s="51">
        <v>2</v>
      </c>
      <c r="V23" s="85">
        <f t="shared" si="9"/>
        <v>14</v>
      </c>
      <c r="W23" s="107">
        <f t="shared" si="10"/>
        <v>2.3333333333333335</v>
      </c>
      <c r="X23" s="108" t="str">
        <f t="shared" si="2"/>
        <v>ІІ ур</v>
      </c>
      <c r="Y23" s="51">
        <v>2</v>
      </c>
      <c r="Z23" s="51">
        <v>3</v>
      </c>
      <c r="AA23" s="51">
        <v>2</v>
      </c>
      <c r="AB23" s="51">
        <v>2</v>
      </c>
      <c r="AC23" s="85">
        <f t="shared" si="11"/>
        <v>9</v>
      </c>
      <c r="AD23" s="107">
        <f t="shared" si="12"/>
        <v>2.25</v>
      </c>
      <c r="AE23" s="108" t="str">
        <f t="shared" si="3"/>
        <v>ІІ ур</v>
      </c>
      <c r="AF23" s="87">
        <f t="shared" si="13"/>
        <v>37</v>
      </c>
      <c r="AG23" s="109">
        <f t="shared" si="14"/>
        <v>2.3125</v>
      </c>
      <c r="AH23" s="108" t="str">
        <f t="shared" si="4"/>
        <v>ІІ ур</v>
      </c>
      <c r="AI23" s="48"/>
    </row>
    <row r="24" spans="1:35" ht="38.25" thickBot="1" x14ac:dyDescent="0.3">
      <c r="A24" s="48"/>
      <c r="B24" s="51">
        <v>16</v>
      </c>
      <c r="C24" s="45" t="s">
        <v>69</v>
      </c>
      <c r="D24" s="51">
        <v>2</v>
      </c>
      <c r="E24" s="51">
        <v>2</v>
      </c>
      <c r="F24" s="51">
        <v>2</v>
      </c>
      <c r="G24" s="85">
        <f t="shared" si="5"/>
        <v>6</v>
      </c>
      <c r="H24" s="107">
        <f t="shared" si="6"/>
        <v>2</v>
      </c>
      <c r="I24" s="108" t="str">
        <f t="shared" si="0"/>
        <v>ІІ ур</v>
      </c>
      <c r="J24" s="51">
        <v>2</v>
      </c>
      <c r="K24" s="51">
        <v>2</v>
      </c>
      <c r="L24" s="51">
        <v>2</v>
      </c>
      <c r="M24" s="85">
        <f t="shared" si="7"/>
        <v>6</v>
      </c>
      <c r="N24" s="107">
        <f t="shared" si="8"/>
        <v>2</v>
      </c>
      <c r="O24" s="108" t="str">
        <f t="shared" si="1"/>
        <v>ІІ ур</v>
      </c>
      <c r="P24" s="51">
        <v>2</v>
      </c>
      <c r="Q24" s="51">
        <v>2</v>
      </c>
      <c r="R24" s="51">
        <v>2</v>
      </c>
      <c r="S24" s="51">
        <v>2</v>
      </c>
      <c r="T24" s="51">
        <v>2</v>
      </c>
      <c r="U24" s="51">
        <v>2</v>
      </c>
      <c r="V24" s="85">
        <f t="shared" si="9"/>
        <v>12</v>
      </c>
      <c r="W24" s="107">
        <f t="shared" si="10"/>
        <v>2</v>
      </c>
      <c r="X24" s="108" t="str">
        <f t="shared" si="2"/>
        <v>ІІ ур</v>
      </c>
      <c r="Y24" s="51">
        <v>2</v>
      </c>
      <c r="Z24" s="51">
        <v>2</v>
      </c>
      <c r="AA24" s="51">
        <v>2</v>
      </c>
      <c r="AB24" s="51">
        <v>2</v>
      </c>
      <c r="AC24" s="85">
        <f t="shared" si="11"/>
        <v>8</v>
      </c>
      <c r="AD24" s="107">
        <f t="shared" si="12"/>
        <v>2</v>
      </c>
      <c r="AE24" s="108" t="str">
        <f t="shared" si="3"/>
        <v>ІІ ур</v>
      </c>
      <c r="AF24" s="87">
        <f t="shared" si="13"/>
        <v>32</v>
      </c>
      <c r="AG24" s="109">
        <f t="shared" si="14"/>
        <v>2</v>
      </c>
      <c r="AH24" s="108" t="str">
        <f t="shared" si="4"/>
        <v>ІІ ур</v>
      </c>
      <c r="AI24" s="48"/>
    </row>
    <row r="25" spans="1:35" ht="38.25" thickBot="1" x14ac:dyDescent="0.3">
      <c r="A25" s="48"/>
      <c r="B25" s="51">
        <v>17</v>
      </c>
      <c r="C25" s="45" t="s">
        <v>70</v>
      </c>
      <c r="D25" s="51">
        <v>3</v>
      </c>
      <c r="E25" s="51">
        <v>2</v>
      </c>
      <c r="F25" s="51">
        <v>3</v>
      </c>
      <c r="G25" s="85">
        <f t="shared" si="5"/>
        <v>8</v>
      </c>
      <c r="H25" s="107">
        <f t="shared" si="6"/>
        <v>2.6666666666666665</v>
      </c>
      <c r="I25" s="108" t="str">
        <f t="shared" si="0"/>
        <v>ІІІ ур</v>
      </c>
      <c r="J25" s="51">
        <v>3</v>
      </c>
      <c r="K25" s="51">
        <v>2</v>
      </c>
      <c r="L25" s="51">
        <v>3</v>
      </c>
      <c r="M25" s="85">
        <f t="shared" si="7"/>
        <v>8</v>
      </c>
      <c r="N25" s="107">
        <f t="shared" si="8"/>
        <v>2.6666666666666665</v>
      </c>
      <c r="O25" s="108" t="str">
        <f t="shared" si="1"/>
        <v>ІІІ ур</v>
      </c>
      <c r="P25" s="51">
        <v>3</v>
      </c>
      <c r="Q25" s="51">
        <v>2</v>
      </c>
      <c r="R25" s="51">
        <v>3</v>
      </c>
      <c r="S25" s="51">
        <v>3</v>
      </c>
      <c r="T25" s="51">
        <v>2</v>
      </c>
      <c r="U25" s="51">
        <v>3</v>
      </c>
      <c r="V25" s="85">
        <f t="shared" si="9"/>
        <v>16</v>
      </c>
      <c r="W25" s="107">
        <f t="shared" si="10"/>
        <v>2.6666666666666665</v>
      </c>
      <c r="X25" s="108" t="str">
        <f t="shared" si="2"/>
        <v>ІІІ ур</v>
      </c>
      <c r="Y25" s="51">
        <v>3</v>
      </c>
      <c r="Z25" s="51">
        <v>2</v>
      </c>
      <c r="AA25" s="51">
        <v>3</v>
      </c>
      <c r="AB25" s="51">
        <v>2</v>
      </c>
      <c r="AC25" s="85">
        <f t="shared" si="11"/>
        <v>10</v>
      </c>
      <c r="AD25" s="107">
        <f t="shared" si="12"/>
        <v>2.5</v>
      </c>
      <c r="AE25" s="108" t="str">
        <f t="shared" si="3"/>
        <v>ІІ ур</v>
      </c>
      <c r="AF25" s="87">
        <f t="shared" si="13"/>
        <v>42</v>
      </c>
      <c r="AG25" s="109">
        <f t="shared" si="14"/>
        <v>2.625</v>
      </c>
      <c r="AH25" s="108" t="str">
        <f t="shared" si="4"/>
        <v>ІІІ ур</v>
      </c>
      <c r="AI25" s="48"/>
    </row>
    <row r="26" spans="1:35" ht="38.25" thickBot="1" x14ac:dyDescent="0.3">
      <c r="A26" s="48"/>
      <c r="B26" s="51">
        <v>18</v>
      </c>
      <c r="C26" s="45" t="s">
        <v>71</v>
      </c>
      <c r="D26" s="51">
        <v>2</v>
      </c>
      <c r="E26" s="51">
        <v>2</v>
      </c>
      <c r="F26" s="51">
        <v>2</v>
      </c>
      <c r="G26" s="85">
        <f t="shared" si="5"/>
        <v>6</v>
      </c>
      <c r="H26" s="107">
        <f t="shared" si="6"/>
        <v>2</v>
      </c>
      <c r="I26" s="108" t="str">
        <f t="shared" si="0"/>
        <v>ІІ ур</v>
      </c>
      <c r="J26" s="51">
        <v>2</v>
      </c>
      <c r="K26" s="51">
        <v>2</v>
      </c>
      <c r="L26" s="51">
        <v>2</v>
      </c>
      <c r="M26" s="85">
        <f t="shared" si="7"/>
        <v>6</v>
      </c>
      <c r="N26" s="107">
        <f t="shared" si="8"/>
        <v>2</v>
      </c>
      <c r="O26" s="108" t="str">
        <f t="shared" si="1"/>
        <v>ІІ ур</v>
      </c>
      <c r="P26" s="51">
        <v>2</v>
      </c>
      <c r="Q26" s="51">
        <v>2</v>
      </c>
      <c r="R26" s="51">
        <v>2</v>
      </c>
      <c r="S26" s="51">
        <v>2</v>
      </c>
      <c r="T26" s="51">
        <v>2</v>
      </c>
      <c r="U26" s="51">
        <v>2</v>
      </c>
      <c r="V26" s="85">
        <f t="shared" si="9"/>
        <v>12</v>
      </c>
      <c r="W26" s="107">
        <f t="shared" si="10"/>
        <v>2</v>
      </c>
      <c r="X26" s="108" t="str">
        <f t="shared" si="2"/>
        <v>ІІ ур</v>
      </c>
      <c r="Y26" s="51">
        <v>2</v>
      </c>
      <c r="Z26" s="51">
        <v>2</v>
      </c>
      <c r="AA26" s="51">
        <v>2</v>
      </c>
      <c r="AB26" s="51">
        <v>2</v>
      </c>
      <c r="AC26" s="85">
        <f t="shared" si="11"/>
        <v>8</v>
      </c>
      <c r="AD26" s="107">
        <f t="shared" si="12"/>
        <v>2</v>
      </c>
      <c r="AE26" s="108" t="str">
        <f t="shared" si="3"/>
        <v>ІІ ур</v>
      </c>
      <c r="AF26" s="87">
        <f t="shared" si="13"/>
        <v>32</v>
      </c>
      <c r="AG26" s="109">
        <f t="shared" si="14"/>
        <v>2</v>
      </c>
      <c r="AH26" s="108" t="str">
        <f t="shared" si="4"/>
        <v>ІІ ур</v>
      </c>
      <c r="AI26" s="48"/>
    </row>
    <row r="27" spans="1:35" ht="19.5" thickBot="1" x14ac:dyDescent="0.3">
      <c r="A27" s="48"/>
      <c r="B27" s="51">
        <v>19</v>
      </c>
      <c r="C27" s="45" t="s">
        <v>72</v>
      </c>
      <c r="D27" s="51">
        <v>2</v>
      </c>
      <c r="E27" s="51">
        <v>2</v>
      </c>
      <c r="F27" s="51">
        <v>2</v>
      </c>
      <c r="G27" s="85">
        <f t="shared" si="5"/>
        <v>6</v>
      </c>
      <c r="H27" s="107">
        <f t="shared" si="6"/>
        <v>2</v>
      </c>
      <c r="I27" s="108" t="str">
        <f t="shared" si="0"/>
        <v>ІІ ур</v>
      </c>
      <c r="J27" s="51">
        <v>2</v>
      </c>
      <c r="K27" s="51">
        <v>2</v>
      </c>
      <c r="L27" s="51">
        <v>2</v>
      </c>
      <c r="M27" s="85">
        <f t="shared" si="7"/>
        <v>6</v>
      </c>
      <c r="N27" s="107">
        <f t="shared" si="8"/>
        <v>2</v>
      </c>
      <c r="O27" s="108" t="str">
        <f t="shared" si="1"/>
        <v>ІІ ур</v>
      </c>
      <c r="P27" s="51">
        <v>2</v>
      </c>
      <c r="Q27" s="51">
        <v>2</v>
      </c>
      <c r="R27" s="51">
        <v>2</v>
      </c>
      <c r="S27" s="51">
        <v>2</v>
      </c>
      <c r="T27" s="51">
        <v>2</v>
      </c>
      <c r="U27" s="51">
        <v>2</v>
      </c>
      <c r="V27" s="85">
        <f t="shared" si="9"/>
        <v>12</v>
      </c>
      <c r="W27" s="107">
        <f t="shared" si="10"/>
        <v>2</v>
      </c>
      <c r="X27" s="108" t="str">
        <f t="shared" si="2"/>
        <v>ІІ ур</v>
      </c>
      <c r="Y27" s="51">
        <v>2</v>
      </c>
      <c r="Z27" s="51">
        <v>2</v>
      </c>
      <c r="AA27" s="51">
        <v>2</v>
      </c>
      <c r="AB27" s="51">
        <v>2</v>
      </c>
      <c r="AC27" s="85">
        <f t="shared" si="11"/>
        <v>8</v>
      </c>
      <c r="AD27" s="107">
        <f t="shared" si="12"/>
        <v>2</v>
      </c>
      <c r="AE27" s="108" t="str">
        <f t="shared" si="3"/>
        <v>ІІ ур</v>
      </c>
      <c r="AF27" s="87">
        <f t="shared" si="13"/>
        <v>32</v>
      </c>
      <c r="AG27" s="109">
        <f t="shared" si="14"/>
        <v>2</v>
      </c>
      <c r="AH27" s="108" t="str">
        <f t="shared" si="4"/>
        <v>ІІ ур</v>
      </c>
      <c r="AI27" s="48"/>
    </row>
    <row r="28" spans="1:35" ht="38.25" thickBot="1" x14ac:dyDescent="0.3">
      <c r="A28" s="48"/>
      <c r="B28" s="51">
        <v>20</v>
      </c>
      <c r="C28" s="45" t="s">
        <v>73</v>
      </c>
      <c r="D28" s="51">
        <v>3</v>
      </c>
      <c r="E28" s="51">
        <v>3</v>
      </c>
      <c r="F28" s="51">
        <v>2</v>
      </c>
      <c r="G28" s="85">
        <f t="shared" si="5"/>
        <v>8</v>
      </c>
      <c r="H28" s="107">
        <f t="shared" si="6"/>
        <v>2.6666666666666665</v>
      </c>
      <c r="I28" s="108" t="str">
        <f t="shared" si="0"/>
        <v>ІІІ ур</v>
      </c>
      <c r="J28" s="51">
        <v>3</v>
      </c>
      <c r="K28" s="51">
        <v>3</v>
      </c>
      <c r="L28" s="51">
        <v>2</v>
      </c>
      <c r="M28" s="85">
        <f t="shared" si="7"/>
        <v>8</v>
      </c>
      <c r="N28" s="107">
        <f t="shared" si="8"/>
        <v>2.6666666666666665</v>
      </c>
      <c r="O28" s="108" t="str">
        <f t="shared" si="1"/>
        <v>ІІІ ур</v>
      </c>
      <c r="P28" s="51">
        <v>3</v>
      </c>
      <c r="Q28" s="51">
        <v>3</v>
      </c>
      <c r="R28" s="51">
        <v>2</v>
      </c>
      <c r="S28" s="51">
        <v>3</v>
      </c>
      <c r="T28" s="51">
        <v>3</v>
      </c>
      <c r="U28" s="51">
        <v>2</v>
      </c>
      <c r="V28" s="85">
        <f t="shared" si="9"/>
        <v>16</v>
      </c>
      <c r="W28" s="107">
        <f t="shared" si="10"/>
        <v>2.6666666666666665</v>
      </c>
      <c r="X28" s="108" t="str">
        <f t="shared" si="2"/>
        <v>ІІІ ур</v>
      </c>
      <c r="Y28" s="51">
        <v>3</v>
      </c>
      <c r="Z28" s="51">
        <v>3</v>
      </c>
      <c r="AA28" s="51">
        <v>2</v>
      </c>
      <c r="AB28" s="51">
        <v>2</v>
      </c>
      <c r="AC28" s="85">
        <f t="shared" si="11"/>
        <v>10</v>
      </c>
      <c r="AD28" s="107">
        <f t="shared" si="12"/>
        <v>2.5</v>
      </c>
      <c r="AE28" s="108" t="str">
        <f t="shared" si="3"/>
        <v>ІІ ур</v>
      </c>
      <c r="AF28" s="87">
        <f t="shared" si="13"/>
        <v>42</v>
      </c>
      <c r="AG28" s="109">
        <f t="shared" si="14"/>
        <v>2.625</v>
      </c>
      <c r="AH28" s="108" t="str">
        <f t="shared" si="4"/>
        <v>ІІІ ур</v>
      </c>
      <c r="AI28" s="48"/>
    </row>
    <row r="29" spans="1:35" ht="38.25" thickBot="1" x14ac:dyDescent="0.3">
      <c r="A29" s="48"/>
      <c r="B29" s="51">
        <v>21</v>
      </c>
      <c r="C29" s="45" t="s">
        <v>74</v>
      </c>
      <c r="D29" s="51">
        <v>2</v>
      </c>
      <c r="E29" s="51">
        <v>2</v>
      </c>
      <c r="F29" s="51">
        <v>2</v>
      </c>
      <c r="G29" s="85">
        <f t="shared" si="5"/>
        <v>6</v>
      </c>
      <c r="H29" s="107">
        <f t="shared" si="6"/>
        <v>2</v>
      </c>
      <c r="I29" s="108" t="str">
        <f t="shared" si="0"/>
        <v>ІІ ур</v>
      </c>
      <c r="J29" s="51">
        <v>2</v>
      </c>
      <c r="K29" s="51">
        <v>2</v>
      </c>
      <c r="L29" s="51">
        <v>2</v>
      </c>
      <c r="M29" s="85">
        <f t="shared" si="7"/>
        <v>6</v>
      </c>
      <c r="N29" s="107">
        <f t="shared" si="8"/>
        <v>2</v>
      </c>
      <c r="O29" s="108" t="str">
        <f t="shared" si="1"/>
        <v>ІІ ур</v>
      </c>
      <c r="P29" s="51">
        <v>2</v>
      </c>
      <c r="Q29" s="51">
        <v>2</v>
      </c>
      <c r="R29" s="51">
        <v>2</v>
      </c>
      <c r="S29" s="51">
        <v>2</v>
      </c>
      <c r="T29" s="51">
        <v>2</v>
      </c>
      <c r="U29" s="51">
        <v>2</v>
      </c>
      <c r="V29" s="85">
        <f t="shared" si="9"/>
        <v>12</v>
      </c>
      <c r="W29" s="107">
        <f t="shared" si="10"/>
        <v>2</v>
      </c>
      <c r="X29" s="108" t="str">
        <f t="shared" si="2"/>
        <v>ІІ ур</v>
      </c>
      <c r="Y29" s="51">
        <v>2</v>
      </c>
      <c r="Z29" s="51">
        <v>2</v>
      </c>
      <c r="AA29" s="51">
        <v>2</v>
      </c>
      <c r="AB29" s="51">
        <v>2</v>
      </c>
      <c r="AC29" s="85">
        <f t="shared" si="11"/>
        <v>8</v>
      </c>
      <c r="AD29" s="107">
        <f t="shared" si="12"/>
        <v>2</v>
      </c>
      <c r="AE29" s="108" t="str">
        <f t="shared" si="3"/>
        <v>ІІ ур</v>
      </c>
      <c r="AF29" s="87">
        <f t="shared" si="13"/>
        <v>32</v>
      </c>
      <c r="AG29" s="109">
        <f t="shared" si="14"/>
        <v>2</v>
      </c>
      <c r="AH29" s="108" t="str">
        <f t="shared" si="4"/>
        <v>ІІ ур</v>
      </c>
      <c r="AI29" s="48"/>
    </row>
    <row r="30" spans="1:35" ht="38.25" thickBot="1" x14ac:dyDescent="0.3">
      <c r="A30" s="48"/>
      <c r="B30" s="51">
        <v>22</v>
      </c>
      <c r="C30" s="45" t="s">
        <v>75</v>
      </c>
      <c r="D30" s="51">
        <v>2</v>
      </c>
      <c r="E30" s="51">
        <v>2</v>
      </c>
      <c r="F30" s="51">
        <v>2</v>
      </c>
      <c r="G30" s="85">
        <f t="shared" si="5"/>
        <v>6</v>
      </c>
      <c r="H30" s="107">
        <f t="shared" si="6"/>
        <v>2</v>
      </c>
      <c r="I30" s="108" t="str">
        <f t="shared" si="0"/>
        <v>ІІ ур</v>
      </c>
      <c r="J30" s="51">
        <v>2</v>
      </c>
      <c r="K30" s="51">
        <v>2</v>
      </c>
      <c r="L30" s="51">
        <v>2</v>
      </c>
      <c r="M30" s="85">
        <f t="shared" si="7"/>
        <v>6</v>
      </c>
      <c r="N30" s="107">
        <f t="shared" si="8"/>
        <v>2</v>
      </c>
      <c r="O30" s="108" t="str">
        <f t="shared" si="1"/>
        <v>ІІ ур</v>
      </c>
      <c r="P30" s="51">
        <v>2</v>
      </c>
      <c r="Q30" s="51">
        <v>2</v>
      </c>
      <c r="R30" s="51">
        <v>2</v>
      </c>
      <c r="S30" s="51">
        <v>2</v>
      </c>
      <c r="T30" s="51">
        <v>2</v>
      </c>
      <c r="U30" s="51">
        <v>2</v>
      </c>
      <c r="V30" s="85">
        <f t="shared" si="9"/>
        <v>12</v>
      </c>
      <c r="W30" s="107">
        <f t="shared" si="10"/>
        <v>2</v>
      </c>
      <c r="X30" s="108" t="str">
        <f t="shared" si="2"/>
        <v>ІІ ур</v>
      </c>
      <c r="Y30" s="51">
        <v>2</v>
      </c>
      <c r="Z30" s="51">
        <v>2</v>
      </c>
      <c r="AA30" s="51">
        <v>2</v>
      </c>
      <c r="AB30" s="51">
        <v>2</v>
      </c>
      <c r="AC30" s="85">
        <f t="shared" si="11"/>
        <v>8</v>
      </c>
      <c r="AD30" s="107">
        <f t="shared" si="12"/>
        <v>2</v>
      </c>
      <c r="AE30" s="108" t="str">
        <f t="shared" si="3"/>
        <v>ІІ ур</v>
      </c>
      <c r="AF30" s="87">
        <f t="shared" si="13"/>
        <v>32</v>
      </c>
      <c r="AG30" s="109">
        <f t="shared" si="14"/>
        <v>2</v>
      </c>
      <c r="AH30" s="108" t="str">
        <f t="shared" si="4"/>
        <v>ІІ ур</v>
      </c>
      <c r="AI30" s="48"/>
    </row>
    <row r="31" spans="1:35" ht="57" thickBot="1" x14ac:dyDescent="0.3">
      <c r="A31" s="48"/>
      <c r="B31" s="51">
        <v>23</v>
      </c>
      <c r="C31" s="45" t="s">
        <v>76</v>
      </c>
      <c r="D31" s="51">
        <v>2</v>
      </c>
      <c r="E31" s="51">
        <v>2</v>
      </c>
      <c r="F31" s="51">
        <v>2</v>
      </c>
      <c r="G31" s="85">
        <f t="shared" si="5"/>
        <v>6</v>
      </c>
      <c r="H31" s="107">
        <f t="shared" si="6"/>
        <v>2</v>
      </c>
      <c r="I31" s="108" t="str">
        <f t="shared" si="0"/>
        <v>ІІ ур</v>
      </c>
      <c r="J31" s="51">
        <v>2</v>
      </c>
      <c r="K31" s="51">
        <v>2</v>
      </c>
      <c r="L31" s="51">
        <v>2</v>
      </c>
      <c r="M31" s="85">
        <f t="shared" si="7"/>
        <v>6</v>
      </c>
      <c r="N31" s="107">
        <f t="shared" si="8"/>
        <v>2</v>
      </c>
      <c r="O31" s="108" t="str">
        <f t="shared" si="1"/>
        <v>ІІ ур</v>
      </c>
      <c r="P31" s="51">
        <v>2</v>
      </c>
      <c r="Q31" s="51">
        <v>2</v>
      </c>
      <c r="R31" s="51">
        <v>2</v>
      </c>
      <c r="S31" s="51">
        <v>2</v>
      </c>
      <c r="T31" s="51">
        <v>2</v>
      </c>
      <c r="U31" s="51">
        <v>2</v>
      </c>
      <c r="V31" s="85">
        <f t="shared" si="9"/>
        <v>12</v>
      </c>
      <c r="W31" s="107">
        <f t="shared" si="10"/>
        <v>2</v>
      </c>
      <c r="X31" s="108" t="str">
        <f t="shared" si="2"/>
        <v>ІІ ур</v>
      </c>
      <c r="Y31" s="51">
        <v>2</v>
      </c>
      <c r="Z31" s="51">
        <v>2</v>
      </c>
      <c r="AA31" s="51">
        <v>2</v>
      </c>
      <c r="AB31" s="51">
        <v>2</v>
      </c>
      <c r="AC31" s="85">
        <f t="shared" si="11"/>
        <v>8</v>
      </c>
      <c r="AD31" s="107">
        <f t="shared" si="12"/>
        <v>2</v>
      </c>
      <c r="AE31" s="108" t="str">
        <f t="shared" si="3"/>
        <v>ІІ ур</v>
      </c>
      <c r="AF31" s="87">
        <f t="shared" si="13"/>
        <v>32</v>
      </c>
      <c r="AG31" s="109">
        <f t="shared" si="14"/>
        <v>2</v>
      </c>
      <c r="AH31" s="108" t="str">
        <f t="shared" si="4"/>
        <v>ІІ ур</v>
      </c>
      <c r="AI31" s="48"/>
    </row>
    <row r="32" spans="1:35" ht="38.25" thickBot="1" x14ac:dyDescent="0.3">
      <c r="A32" s="48"/>
      <c r="B32" s="51">
        <v>24</v>
      </c>
      <c r="C32" s="45" t="s">
        <v>77</v>
      </c>
      <c r="D32" s="51">
        <v>2</v>
      </c>
      <c r="E32" s="51">
        <v>2</v>
      </c>
      <c r="F32" s="51">
        <v>2</v>
      </c>
      <c r="G32" s="85">
        <f t="shared" si="5"/>
        <v>6</v>
      </c>
      <c r="H32" s="107">
        <f t="shared" si="6"/>
        <v>2</v>
      </c>
      <c r="I32" s="108" t="str">
        <f t="shared" si="0"/>
        <v>ІІ ур</v>
      </c>
      <c r="J32" s="51">
        <v>2</v>
      </c>
      <c r="K32" s="51">
        <v>2</v>
      </c>
      <c r="L32" s="51">
        <v>2</v>
      </c>
      <c r="M32" s="85">
        <f t="shared" si="7"/>
        <v>6</v>
      </c>
      <c r="N32" s="107">
        <f t="shared" si="8"/>
        <v>2</v>
      </c>
      <c r="O32" s="108" t="str">
        <f t="shared" si="1"/>
        <v>ІІ ур</v>
      </c>
      <c r="P32" s="51">
        <v>2</v>
      </c>
      <c r="Q32" s="51">
        <v>2</v>
      </c>
      <c r="R32" s="51">
        <v>2</v>
      </c>
      <c r="S32" s="51">
        <v>2</v>
      </c>
      <c r="T32" s="51">
        <v>2</v>
      </c>
      <c r="U32" s="51">
        <v>2</v>
      </c>
      <c r="V32" s="85">
        <f t="shared" si="9"/>
        <v>12</v>
      </c>
      <c r="W32" s="107">
        <f t="shared" si="10"/>
        <v>2</v>
      </c>
      <c r="X32" s="108" t="str">
        <f t="shared" si="2"/>
        <v>ІІ ур</v>
      </c>
      <c r="Y32" s="51">
        <v>2</v>
      </c>
      <c r="Z32" s="51">
        <v>2</v>
      </c>
      <c r="AA32" s="51">
        <v>2</v>
      </c>
      <c r="AB32" s="51">
        <v>2</v>
      </c>
      <c r="AC32" s="85">
        <f t="shared" si="11"/>
        <v>8</v>
      </c>
      <c r="AD32" s="107">
        <f t="shared" si="12"/>
        <v>2</v>
      </c>
      <c r="AE32" s="108" t="str">
        <f t="shared" si="3"/>
        <v>ІІ ур</v>
      </c>
      <c r="AF32" s="87">
        <f t="shared" si="13"/>
        <v>32</v>
      </c>
      <c r="AG32" s="109">
        <f t="shared" si="14"/>
        <v>2</v>
      </c>
      <c r="AH32" s="108" t="str">
        <f t="shared" si="4"/>
        <v>ІІ ур</v>
      </c>
      <c r="AI32" s="48"/>
    </row>
    <row r="33" spans="1:35" ht="38.25" thickBot="1" x14ac:dyDescent="0.3">
      <c r="A33" s="48"/>
      <c r="B33" s="51">
        <v>25</v>
      </c>
      <c r="C33" s="45" t="s">
        <v>78</v>
      </c>
      <c r="D33" s="51">
        <v>2</v>
      </c>
      <c r="E33" s="51">
        <v>2</v>
      </c>
      <c r="F33" s="51">
        <v>2</v>
      </c>
      <c r="G33" s="85">
        <f t="shared" si="5"/>
        <v>6</v>
      </c>
      <c r="H33" s="107">
        <f t="shared" si="6"/>
        <v>2</v>
      </c>
      <c r="I33" s="108" t="str">
        <f t="shared" si="0"/>
        <v>ІІ ур</v>
      </c>
      <c r="J33" s="51">
        <v>2</v>
      </c>
      <c r="K33" s="51">
        <v>2</v>
      </c>
      <c r="L33" s="51">
        <v>2</v>
      </c>
      <c r="M33" s="85">
        <f t="shared" si="7"/>
        <v>6</v>
      </c>
      <c r="N33" s="107">
        <f t="shared" si="8"/>
        <v>2</v>
      </c>
      <c r="O33" s="108" t="str">
        <f t="shared" si="1"/>
        <v>ІІ ур</v>
      </c>
      <c r="P33" s="51">
        <v>2</v>
      </c>
      <c r="Q33" s="51">
        <v>2</v>
      </c>
      <c r="R33" s="51">
        <v>2</v>
      </c>
      <c r="S33" s="51">
        <v>2</v>
      </c>
      <c r="T33" s="51">
        <v>2</v>
      </c>
      <c r="U33" s="51">
        <v>2</v>
      </c>
      <c r="V33" s="85">
        <f t="shared" si="9"/>
        <v>12</v>
      </c>
      <c r="W33" s="107">
        <f t="shared" si="10"/>
        <v>2</v>
      </c>
      <c r="X33" s="108" t="str">
        <f t="shared" si="2"/>
        <v>ІІ ур</v>
      </c>
      <c r="Y33" s="51">
        <v>2</v>
      </c>
      <c r="Z33" s="51">
        <v>2</v>
      </c>
      <c r="AA33" s="51">
        <v>2</v>
      </c>
      <c r="AB33" s="51">
        <v>2</v>
      </c>
      <c r="AC33" s="85">
        <f t="shared" si="11"/>
        <v>8</v>
      </c>
      <c r="AD33" s="107">
        <f t="shared" si="12"/>
        <v>2</v>
      </c>
      <c r="AE33" s="108" t="str">
        <f t="shared" si="3"/>
        <v>ІІ ур</v>
      </c>
      <c r="AF33" s="87">
        <f t="shared" si="13"/>
        <v>32</v>
      </c>
      <c r="AG33" s="109">
        <f t="shared" si="14"/>
        <v>2</v>
      </c>
      <c r="AH33" s="108" t="str">
        <f t="shared" si="4"/>
        <v>ІІ ур</v>
      </c>
      <c r="AI33" s="48"/>
    </row>
    <row r="34" spans="1:35" x14ac:dyDescent="0.25">
      <c r="A34" s="48"/>
      <c r="B34" s="172"/>
      <c r="C34" s="172"/>
      <c r="D34" s="168"/>
      <c r="E34" s="169"/>
      <c r="F34" s="169"/>
      <c r="G34" s="170"/>
      <c r="H34" s="51" t="s">
        <v>14</v>
      </c>
      <c r="I34" s="52" t="s">
        <v>9</v>
      </c>
      <c r="J34" s="168"/>
      <c r="K34" s="169"/>
      <c r="L34" s="169"/>
      <c r="M34" s="170"/>
      <c r="N34" s="51" t="s">
        <v>14</v>
      </c>
      <c r="O34" s="52" t="s">
        <v>9</v>
      </c>
      <c r="P34" s="168"/>
      <c r="Q34" s="169"/>
      <c r="R34" s="169"/>
      <c r="S34" s="169"/>
      <c r="T34" s="169"/>
      <c r="U34" s="169"/>
      <c r="V34" s="170"/>
      <c r="W34" s="51" t="s">
        <v>14</v>
      </c>
      <c r="X34" s="52" t="s">
        <v>9</v>
      </c>
      <c r="Y34" s="168"/>
      <c r="Z34" s="169"/>
      <c r="AA34" s="169"/>
      <c r="AB34" s="169"/>
      <c r="AC34" s="170"/>
      <c r="AD34" s="51" t="s">
        <v>14</v>
      </c>
      <c r="AE34" s="52" t="s">
        <v>9</v>
      </c>
      <c r="AF34" s="58"/>
      <c r="AG34" s="58"/>
      <c r="AH34" s="58"/>
      <c r="AI34" s="48"/>
    </row>
    <row r="35" spans="1:35" x14ac:dyDescent="0.25">
      <c r="A35" s="48"/>
      <c r="B35" s="173"/>
      <c r="C35" s="173"/>
      <c r="D35" s="168" t="s">
        <v>208</v>
      </c>
      <c r="E35" s="169"/>
      <c r="F35" s="169"/>
      <c r="G35" s="170"/>
      <c r="H35" s="49">
        <f>COUNTA(C9:C33)</f>
        <v>25</v>
      </c>
      <c r="I35" s="49">
        <v>100</v>
      </c>
      <c r="J35" s="168" t="s">
        <v>208</v>
      </c>
      <c r="K35" s="169"/>
      <c r="L35" s="169"/>
      <c r="M35" s="170"/>
      <c r="N35" s="49">
        <f>COUNTA(C9:C33)</f>
        <v>25</v>
      </c>
      <c r="O35" s="49">
        <v>100</v>
      </c>
      <c r="P35" s="168" t="s">
        <v>208</v>
      </c>
      <c r="Q35" s="169"/>
      <c r="R35" s="169"/>
      <c r="S35" s="169"/>
      <c r="T35" s="169"/>
      <c r="U35" s="169"/>
      <c r="V35" s="170"/>
      <c r="W35" s="49">
        <f>COUNTA(C9:C33)</f>
        <v>25</v>
      </c>
      <c r="X35" s="49">
        <v>100</v>
      </c>
      <c r="Y35" s="168" t="s">
        <v>208</v>
      </c>
      <c r="Z35" s="169"/>
      <c r="AA35" s="169"/>
      <c r="AB35" s="169"/>
      <c r="AC35" s="170"/>
      <c r="AD35" s="49">
        <f>COUNTA(C9:C33)</f>
        <v>25</v>
      </c>
      <c r="AE35" s="49">
        <v>100</v>
      </c>
      <c r="AF35" s="58"/>
      <c r="AG35" s="58"/>
      <c r="AH35" s="58"/>
      <c r="AI35" s="48"/>
    </row>
    <row r="36" spans="1:35" x14ac:dyDescent="0.25">
      <c r="A36" s="48"/>
      <c r="B36" s="173"/>
      <c r="C36" s="173"/>
      <c r="D36" s="168" t="s">
        <v>22</v>
      </c>
      <c r="E36" s="169"/>
      <c r="F36" s="169"/>
      <c r="G36" s="170"/>
      <c r="H36" s="59">
        <f>COUNTIF(I9:I33,"І ур")</f>
        <v>0</v>
      </c>
      <c r="I36" s="60">
        <f>(H36/H35)*100</f>
        <v>0</v>
      </c>
      <c r="J36" s="168" t="s">
        <v>22</v>
      </c>
      <c r="K36" s="169"/>
      <c r="L36" s="169"/>
      <c r="M36" s="170"/>
      <c r="N36" s="59">
        <f>COUNTIF(O9:O33,"І ур")</f>
        <v>0</v>
      </c>
      <c r="O36" s="60">
        <f>(N36/N35)*100</f>
        <v>0</v>
      </c>
      <c r="P36" s="168" t="s">
        <v>22</v>
      </c>
      <c r="Q36" s="169"/>
      <c r="R36" s="169"/>
      <c r="S36" s="169"/>
      <c r="T36" s="169"/>
      <c r="U36" s="169"/>
      <c r="V36" s="170"/>
      <c r="W36" s="59">
        <f>COUNTIF(X9:X33,"І ур")</f>
        <v>0</v>
      </c>
      <c r="X36" s="60">
        <f>(W36/W35)*100</f>
        <v>0</v>
      </c>
      <c r="Y36" s="168" t="s">
        <v>22</v>
      </c>
      <c r="Z36" s="169"/>
      <c r="AA36" s="169"/>
      <c r="AB36" s="169"/>
      <c r="AC36" s="170"/>
      <c r="AD36" s="59">
        <f>COUNTIF(AE9:AE33,"І ур")</f>
        <v>0</v>
      </c>
      <c r="AE36" s="60">
        <f>(AD36/AD35)*100</f>
        <v>0</v>
      </c>
      <c r="AF36" s="58"/>
      <c r="AG36" s="58"/>
      <c r="AH36" s="58"/>
      <c r="AI36" s="48"/>
    </row>
    <row r="37" spans="1:35" x14ac:dyDescent="0.25">
      <c r="A37" s="48"/>
      <c r="B37" s="173"/>
      <c r="C37" s="173"/>
      <c r="D37" s="168" t="s">
        <v>23</v>
      </c>
      <c r="E37" s="169"/>
      <c r="F37" s="169"/>
      <c r="G37" s="170"/>
      <c r="H37" s="59">
        <f>COUNTIF(I9:I33,"ІІ ур")</f>
        <v>20</v>
      </c>
      <c r="I37" s="60">
        <f>(H37/H35)*100</f>
        <v>80</v>
      </c>
      <c r="J37" s="168" t="s">
        <v>23</v>
      </c>
      <c r="K37" s="169"/>
      <c r="L37" s="169"/>
      <c r="M37" s="170"/>
      <c r="N37" s="59">
        <f>COUNTIF(O9:O33,"ІІ ур")</f>
        <v>19</v>
      </c>
      <c r="O37" s="60">
        <f>(N37/N35)*100</f>
        <v>76</v>
      </c>
      <c r="P37" s="168" t="s">
        <v>23</v>
      </c>
      <c r="Q37" s="169"/>
      <c r="R37" s="169"/>
      <c r="S37" s="169"/>
      <c r="T37" s="169"/>
      <c r="U37" s="169"/>
      <c r="V37" s="170"/>
      <c r="W37" s="59">
        <f>COUNTIF(X9:X33,"ІІ ур")</f>
        <v>20</v>
      </c>
      <c r="X37" s="60">
        <f>(W37/W35)*100</f>
        <v>80</v>
      </c>
      <c r="Y37" s="168" t="s">
        <v>23</v>
      </c>
      <c r="Z37" s="169"/>
      <c r="AA37" s="169"/>
      <c r="AB37" s="169"/>
      <c r="AC37" s="170"/>
      <c r="AD37" s="59">
        <f>COUNTIF(AE9:AE33,"ІІ ур")</f>
        <v>23</v>
      </c>
      <c r="AE37" s="60">
        <f>(AD37/AD35)*100</f>
        <v>92</v>
      </c>
      <c r="AF37" s="58"/>
      <c r="AG37" s="58"/>
      <c r="AH37" s="58"/>
      <c r="AI37" s="48"/>
    </row>
    <row r="38" spans="1:35" x14ac:dyDescent="0.25">
      <c r="A38" s="48"/>
      <c r="B38" s="173"/>
      <c r="C38" s="173"/>
      <c r="D38" s="168" t="s">
        <v>24</v>
      </c>
      <c r="E38" s="169"/>
      <c r="F38" s="169"/>
      <c r="G38" s="170"/>
      <c r="H38" s="59">
        <f>COUNTIF(I9:I33,"ІІІ ур")</f>
        <v>5</v>
      </c>
      <c r="I38" s="60">
        <f>(H38/H35)*100</f>
        <v>20</v>
      </c>
      <c r="J38" s="168" t="s">
        <v>24</v>
      </c>
      <c r="K38" s="169"/>
      <c r="L38" s="169"/>
      <c r="M38" s="170"/>
      <c r="N38" s="59">
        <f>COUNTIF(O9:O33,"ІІІ ур")</f>
        <v>6</v>
      </c>
      <c r="O38" s="60">
        <f>(N38/N35)*100</f>
        <v>24</v>
      </c>
      <c r="P38" s="168" t="s">
        <v>24</v>
      </c>
      <c r="Q38" s="169"/>
      <c r="R38" s="169"/>
      <c r="S38" s="169"/>
      <c r="T38" s="169"/>
      <c r="U38" s="169"/>
      <c r="V38" s="170"/>
      <c r="W38" s="59">
        <f>COUNTIF(X9:X33,"ІІІ ур")</f>
        <v>5</v>
      </c>
      <c r="X38" s="60">
        <f>(W38/W35)*100</f>
        <v>20</v>
      </c>
      <c r="Y38" s="168" t="s">
        <v>24</v>
      </c>
      <c r="Z38" s="169"/>
      <c r="AA38" s="169"/>
      <c r="AB38" s="169"/>
      <c r="AC38" s="170"/>
      <c r="AD38" s="59">
        <f>COUNTIF(AE9:AE33,"ІІІ ур")</f>
        <v>2</v>
      </c>
      <c r="AE38" s="60">
        <f>(AD38/AD35)*100</f>
        <v>8</v>
      </c>
      <c r="AF38" s="58"/>
      <c r="AG38" s="58"/>
      <c r="AH38" s="58"/>
      <c r="AI38" s="48"/>
    </row>
    <row r="39" spans="1:35" x14ac:dyDescent="0.25">
      <c r="A39" s="48"/>
      <c r="B39" s="173"/>
      <c r="C39" s="173"/>
      <c r="D39" s="168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70"/>
      <c r="AG39" s="51" t="s">
        <v>14</v>
      </c>
      <c r="AH39" s="52" t="s">
        <v>9</v>
      </c>
      <c r="AI39" s="48"/>
    </row>
    <row r="40" spans="1:35" x14ac:dyDescent="0.25">
      <c r="A40" s="48"/>
      <c r="B40" s="173"/>
      <c r="C40" s="173"/>
      <c r="D40" s="175" t="s">
        <v>15</v>
      </c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7"/>
      <c r="AG40" s="49">
        <f>COUNTA(C9:C33)</f>
        <v>25</v>
      </c>
      <c r="AH40" s="49">
        <v>100</v>
      </c>
      <c r="AI40" s="48"/>
    </row>
    <row r="41" spans="1:35" x14ac:dyDescent="0.25">
      <c r="A41" s="48"/>
      <c r="B41" s="173"/>
      <c r="C41" s="173"/>
      <c r="D41" s="171" t="s">
        <v>330</v>
      </c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59">
        <f>COUNTIF(AH9:AH33,"І ур")</f>
        <v>0</v>
      </c>
      <c r="AH41" s="60">
        <f>(AG41/AG40)*100</f>
        <v>0</v>
      </c>
      <c r="AI41" s="48"/>
    </row>
    <row r="42" spans="1:35" x14ac:dyDescent="0.25">
      <c r="A42" s="48"/>
      <c r="B42" s="173"/>
      <c r="C42" s="173"/>
      <c r="D42" s="171" t="s">
        <v>20</v>
      </c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59">
        <f>COUNTIF(AH9:AH33,"ІІ ур")</f>
        <v>20</v>
      </c>
      <c r="AH42" s="60">
        <f>(AG42/AG40)*100</f>
        <v>80</v>
      </c>
      <c r="AI42" s="48"/>
    </row>
    <row r="43" spans="1:35" x14ac:dyDescent="0.25">
      <c r="A43" s="48"/>
      <c r="B43" s="174"/>
      <c r="C43" s="174"/>
      <c r="D43" s="171" t="s">
        <v>21</v>
      </c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59">
        <f>COUNTIF(AH9:AH33,"ІІІ ур")</f>
        <v>5</v>
      </c>
      <c r="AH43" s="60">
        <f>(AG43/AG40)*100</f>
        <v>20</v>
      </c>
      <c r="AI43" s="48"/>
    </row>
    <row r="44" spans="1:35" x14ac:dyDescent="0.25">
      <c r="A44" s="48"/>
      <c r="AI44" s="48"/>
    </row>
    <row r="45" spans="1:35" x14ac:dyDescent="0.25">
      <c r="A45" s="48"/>
      <c r="AI45" s="48"/>
    </row>
    <row r="46" spans="1:35" x14ac:dyDescent="0.25">
      <c r="A46" s="48"/>
      <c r="AI46" s="48"/>
    </row>
    <row r="47" spans="1:35" x14ac:dyDescent="0.25">
      <c r="A47" s="48"/>
      <c r="AI47" s="48"/>
    </row>
    <row r="48" spans="1:35" x14ac:dyDescent="0.25">
      <c r="A48" s="48"/>
      <c r="AI48" s="48"/>
    </row>
    <row r="95" spans="10:11" x14ac:dyDescent="0.25">
      <c r="J95">
        <v>1</v>
      </c>
      <c r="K95" t="s">
        <v>16</v>
      </c>
    </row>
    <row r="96" spans="10:11" x14ac:dyDescent="0.25">
      <c r="J96">
        <v>1.6</v>
      </c>
      <c r="K96" t="s">
        <v>17</v>
      </c>
    </row>
    <row r="97" spans="10:11" x14ac:dyDescent="0.25">
      <c r="J97">
        <v>2.6</v>
      </c>
      <c r="K97" t="s">
        <v>18</v>
      </c>
    </row>
  </sheetData>
  <mergeCells count="52">
    <mergeCell ref="A2:AI2"/>
    <mergeCell ref="A3:AI3"/>
    <mergeCell ref="A4:AI4"/>
    <mergeCell ref="B6:AH6"/>
    <mergeCell ref="B7:B8"/>
    <mergeCell ref="C7:C8"/>
    <mergeCell ref="D7:F7"/>
    <mergeCell ref="J7:L7"/>
    <mergeCell ref="P7:U7"/>
    <mergeCell ref="Y7:AB7"/>
    <mergeCell ref="V7:V8"/>
    <mergeCell ref="AF7:AF8"/>
    <mergeCell ref="AG7:AG8"/>
    <mergeCell ref="AH7:AH8"/>
    <mergeCell ref="G7:G8"/>
    <mergeCell ref="H7:H8"/>
    <mergeCell ref="D39:AF39"/>
    <mergeCell ref="D41:AF41"/>
    <mergeCell ref="D42:AF42"/>
    <mergeCell ref="D43:AF43"/>
    <mergeCell ref="B34:B43"/>
    <mergeCell ref="C34:C43"/>
    <mergeCell ref="D34:G34"/>
    <mergeCell ref="D35:G35"/>
    <mergeCell ref="J34:M34"/>
    <mergeCell ref="J35:M35"/>
    <mergeCell ref="J38:M38"/>
    <mergeCell ref="D40:AF40"/>
    <mergeCell ref="P34:V34"/>
    <mergeCell ref="P35:V35"/>
    <mergeCell ref="D36:G36"/>
    <mergeCell ref="D37:G37"/>
    <mergeCell ref="X7:X8"/>
    <mergeCell ref="AC7:AC8"/>
    <mergeCell ref="AD7:AD8"/>
    <mergeCell ref="AE7:AE8"/>
    <mergeCell ref="I7:I8"/>
    <mergeCell ref="M7:M8"/>
    <mergeCell ref="N7:N8"/>
    <mergeCell ref="O7:O8"/>
    <mergeCell ref="W7:W8"/>
    <mergeCell ref="D38:G38"/>
    <mergeCell ref="J36:M36"/>
    <mergeCell ref="J37:M37"/>
    <mergeCell ref="P36:V36"/>
    <mergeCell ref="P37:V37"/>
    <mergeCell ref="P38:V38"/>
    <mergeCell ref="Y34:AC34"/>
    <mergeCell ref="Y35:AC35"/>
    <mergeCell ref="Y36:AC36"/>
    <mergeCell ref="Y37:AC37"/>
    <mergeCell ref="Y38:AC38"/>
  </mergeCells>
  <pageMargins left="0.11811023622047245" right="0.11811023622047245" top="0.15748031496062992" bottom="0.15748031496062992" header="0.11811023622047245" footer="0.11811023622047245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7A7A-570F-4C75-93CF-1B8A2710E4CC}">
  <dimension ref="A2:AN102"/>
  <sheetViews>
    <sheetView zoomScale="70" zoomScaleNormal="70" workbookViewId="0">
      <selection activeCell="A4" sqref="A4:AN4"/>
    </sheetView>
  </sheetViews>
  <sheetFormatPr defaultRowHeight="15" x14ac:dyDescent="0.25"/>
  <cols>
    <col min="2" max="2" width="5.140625" customWidth="1"/>
    <col min="3" max="3" width="27" customWidth="1"/>
    <col min="4" max="4" width="7.140625" customWidth="1"/>
    <col min="5" max="5" width="8.5703125" customWidth="1"/>
    <col min="6" max="6" width="8.7109375" customWidth="1"/>
    <col min="7" max="7" width="10.5703125" customWidth="1"/>
    <col min="8" max="8" width="4.5703125" customWidth="1"/>
    <col min="9" max="9" width="6.28515625" customWidth="1"/>
    <col min="10" max="10" width="5.28515625" customWidth="1"/>
    <col min="11" max="11" width="5.5703125" customWidth="1"/>
    <col min="12" max="12" width="9.5703125" customWidth="1"/>
    <col min="13" max="13" width="7.42578125" customWidth="1"/>
    <col min="14" max="14" width="7.28515625" customWidth="1"/>
    <col min="15" max="15" width="5.7109375" customWidth="1"/>
    <col min="16" max="16" width="7" customWidth="1"/>
    <col min="17" max="17" width="4.140625" customWidth="1"/>
    <col min="18" max="18" width="5.28515625" customWidth="1"/>
    <col min="19" max="19" width="8.7109375" customWidth="1"/>
    <col min="20" max="20" width="8.42578125" customWidth="1"/>
    <col min="21" max="21" width="6" customWidth="1"/>
    <col min="22" max="22" width="5.42578125" customWidth="1"/>
    <col min="23" max="23" width="6.140625" customWidth="1"/>
    <col min="24" max="24" width="8.5703125" customWidth="1"/>
    <col min="25" max="25" width="7" customWidth="1"/>
    <col min="26" max="26" width="4" customWidth="1"/>
    <col min="27" max="27" width="5.42578125" customWidth="1"/>
    <col min="28" max="28" width="9.28515625" customWidth="1"/>
    <col min="29" max="29" width="6.5703125" customWidth="1"/>
    <col min="30" max="30" width="5.42578125" customWidth="1"/>
    <col min="31" max="31" width="9.140625" customWidth="1"/>
    <col min="32" max="32" width="5.28515625" customWidth="1"/>
    <col min="33" max="33" width="8.28515625" customWidth="1"/>
    <col min="34" max="35" width="4.85546875" customWidth="1"/>
    <col min="36" max="36" width="8.5703125" customWidth="1"/>
  </cols>
  <sheetData>
    <row r="2" spans="1:4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x14ac:dyDescent="0.25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x14ac:dyDescent="0.25">
      <c r="A4" s="14" t="s">
        <v>230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6" spans="1:40" x14ac:dyDescent="0.25">
      <c r="B6" s="13" t="s">
        <v>301</v>
      </c>
      <c r="C6" s="13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13"/>
      <c r="AL6" s="13"/>
      <c r="AM6" s="13"/>
    </row>
    <row r="7" spans="1:40" ht="15" customHeight="1" x14ac:dyDescent="0.25">
      <c r="B7" s="12" t="s">
        <v>2</v>
      </c>
      <c r="C7" s="222" t="s">
        <v>3</v>
      </c>
      <c r="D7" s="12" t="s">
        <v>302</v>
      </c>
      <c r="E7" s="12"/>
      <c r="F7" s="12"/>
      <c r="G7" s="12"/>
      <c r="H7" s="12"/>
      <c r="I7" s="12"/>
      <c r="J7" s="276" t="s">
        <v>11</v>
      </c>
      <c r="K7" s="279" t="s">
        <v>12</v>
      </c>
      <c r="L7" s="111" t="s">
        <v>13</v>
      </c>
      <c r="M7" s="9" t="s">
        <v>304</v>
      </c>
      <c r="N7" s="9"/>
      <c r="O7" s="9"/>
      <c r="P7" s="9"/>
      <c r="Q7" s="276" t="s">
        <v>11</v>
      </c>
      <c r="R7" s="279" t="s">
        <v>12</v>
      </c>
      <c r="S7" s="111" t="s">
        <v>13</v>
      </c>
      <c r="T7" s="9" t="s">
        <v>305</v>
      </c>
      <c r="U7" s="9"/>
      <c r="V7" s="9"/>
      <c r="W7" s="9"/>
      <c r="X7" s="9"/>
      <c r="Y7" s="9"/>
      <c r="Z7" s="276" t="s">
        <v>11</v>
      </c>
      <c r="AA7" s="279" t="s">
        <v>12</v>
      </c>
      <c r="AB7" s="111" t="s">
        <v>13</v>
      </c>
      <c r="AC7" s="9" t="s">
        <v>306</v>
      </c>
      <c r="AD7" s="9"/>
      <c r="AE7" s="9"/>
      <c r="AF7" s="9"/>
      <c r="AG7" s="9"/>
      <c r="AH7" s="230" t="s">
        <v>11</v>
      </c>
      <c r="AI7" s="269" t="s">
        <v>12</v>
      </c>
      <c r="AJ7" s="160" t="s">
        <v>13</v>
      </c>
      <c r="AK7" s="227" t="s">
        <v>5</v>
      </c>
      <c r="AL7" s="278" t="s">
        <v>6</v>
      </c>
      <c r="AM7" s="113" t="s">
        <v>7</v>
      </c>
    </row>
    <row r="8" spans="1:40" ht="225.75" customHeight="1" thickBot="1" x14ac:dyDescent="0.3">
      <c r="B8" s="12"/>
      <c r="C8" s="12"/>
      <c r="D8" s="77" t="s">
        <v>348</v>
      </c>
      <c r="E8" s="77" t="s">
        <v>349</v>
      </c>
      <c r="F8" s="77" t="s">
        <v>350</v>
      </c>
      <c r="G8" s="77" t="s">
        <v>351</v>
      </c>
      <c r="H8" s="77" t="s">
        <v>352</v>
      </c>
      <c r="I8" s="77" t="s">
        <v>353</v>
      </c>
      <c r="J8" s="277"/>
      <c r="K8" s="280"/>
      <c r="L8" s="112"/>
      <c r="M8" s="77" t="s">
        <v>354</v>
      </c>
      <c r="N8" s="77" t="s">
        <v>355</v>
      </c>
      <c r="O8" s="77" t="s">
        <v>356</v>
      </c>
      <c r="P8" s="77" t="s">
        <v>357</v>
      </c>
      <c r="Q8" s="277"/>
      <c r="R8" s="280"/>
      <c r="S8" s="112"/>
      <c r="T8" s="77" t="s">
        <v>358</v>
      </c>
      <c r="U8" s="77" t="s">
        <v>359</v>
      </c>
      <c r="V8" s="77" t="s">
        <v>360</v>
      </c>
      <c r="W8" s="77" t="s">
        <v>361</v>
      </c>
      <c r="X8" s="77" t="s">
        <v>362</v>
      </c>
      <c r="Y8" s="77" t="s">
        <v>363</v>
      </c>
      <c r="Z8" s="277"/>
      <c r="AA8" s="280"/>
      <c r="AB8" s="112"/>
      <c r="AC8" s="77" t="s">
        <v>364</v>
      </c>
      <c r="AD8" s="77" t="s">
        <v>365</v>
      </c>
      <c r="AE8" s="77" t="s">
        <v>366</v>
      </c>
      <c r="AF8" s="77" t="s">
        <v>367</v>
      </c>
      <c r="AG8" s="77" t="s">
        <v>368</v>
      </c>
      <c r="AH8" s="230"/>
      <c r="AI8" s="269"/>
      <c r="AJ8" s="160"/>
      <c r="AK8" s="228"/>
      <c r="AL8" s="278"/>
      <c r="AM8" s="113"/>
    </row>
    <row r="9" spans="1:40" ht="19.5" thickBot="1" x14ac:dyDescent="0.3">
      <c r="B9" s="16">
        <v>1</v>
      </c>
      <c r="C9" s="44" t="s">
        <v>54</v>
      </c>
      <c r="D9" s="16">
        <v>2</v>
      </c>
      <c r="E9" s="16">
        <v>3</v>
      </c>
      <c r="F9" s="16" t="s">
        <v>369</v>
      </c>
      <c r="G9" s="16">
        <v>3</v>
      </c>
      <c r="H9" s="16">
        <v>3</v>
      </c>
      <c r="I9" s="16">
        <v>2</v>
      </c>
      <c r="J9" s="78">
        <f>SUM(D9:I9)</f>
        <v>13</v>
      </c>
      <c r="K9" s="104">
        <f>AVERAGE(D9:I9)</f>
        <v>2.6</v>
      </c>
      <c r="L9" s="105" t="str">
        <f t="shared" ref="L9:L38" si="0">IF(D9="","",VLOOKUP(K9,$J$100:$K$102,2,TRUE))</f>
        <v>ІІІ ур</v>
      </c>
      <c r="M9" s="16">
        <v>3</v>
      </c>
      <c r="N9" s="16">
        <v>3</v>
      </c>
      <c r="O9" s="16">
        <v>3</v>
      </c>
      <c r="P9" s="16">
        <v>2</v>
      </c>
      <c r="Q9" s="78">
        <f>SUM(M9:P9)</f>
        <v>11</v>
      </c>
      <c r="R9" s="104">
        <f>AVERAGE(M9:P9)</f>
        <v>2.75</v>
      </c>
      <c r="S9" s="105" t="str">
        <f t="shared" ref="S9:S38" si="1">IF(M9="","",VLOOKUP(R9,$J$100:$K$102,2,TRUE))</f>
        <v>ІІІ ур</v>
      </c>
      <c r="T9" s="16">
        <v>3</v>
      </c>
      <c r="U9" s="16">
        <v>3</v>
      </c>
      <c r="V9" s="16">
        <v>2</v>
      </c>
      <c r="W9" s="16">
        <v>3</v>
      </c>
      <c r="X9" s="16">
        <v>3</v>
      </c>
      <c r="Y9" s="16">
        <v>2</v>
      </c>
      <c r="Z9" s="78">
        <f>SUM(T9:Y9)</f>
        <v>16</v>
      </c>
      <c r="AA9" s="104">
        <f>AVERAGE(T9:Y9)</f>
        <v>2.6666666666666665</v>
      </c>
      <c r="AB9" s="105" t="str">
        <f t="shared" ref="AB9:AB38" si="2">IF(T9="","",VLOOKUP(AA9,$J$100:$K$102,2,TRUE))</f>
        <v>ІІІ ур</v>
      </c>
      <c r="AC9" s="16">
        <v>3</v>
      </c>
      <c r="AD9" s="16">
        <v>3</v>
      </c>
      <c r="AE9" s="16">
        <v>3</v>
      </c>
      <c r="AF9" s="16">
        <v>3</v>
      </c>
      <c r="AG9" s="16">
        <v>2</v>
      </c>
      <c r="AH9" s="78">
        <f>SUM(AC9:AG9)</f>
        <v>14</v>
      </c>
      <c r="AI9" s="104">
        <f>AVERAGE(AC9:AG9)</f>
        <v>2.8</v>
      </c>
      <c r="AJ9" s="105" t="str">
        <f t="shared" ref="AJ9:AJ38" si="3">IF(AC9="","",VLOOKUP(AI9,$J$100:$K$102,2,TRUE))</f>
        <v>ІІІ ур</v>
      </c>
      <c r="AK9" s="80">
        <f>J9+Q9+Z9+AH9</f>
        <v>54</v>
      </c>
      <c r="AL9" s="110">
        <f>AK9/21</f>
        <v>2.5714285714285716</v>
      </c>
      <c r="AM9" s="105" t="str">
        <f t="shared" ref="AM9:AM38" si="4">IF(AE9="","",VLOOKUP(AL9,$J$100:$K$102,2,TRUE))</f>
        <v>ІІ ур</v>
      </c>
    </row>
    <row r="10" spans="1:40" ht="19.5" thickBot="1" x14ac:dyDescent="0.3">
      <c r="B10" s="16">
        <v>2</v>
      </c>
      <c r="C10" s="45" t="s">
        <v>55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78">
        <f t="shared" ref="J10:J38" si="5">SUM(D10:I10)</f>
        <v>18</v>
      </c>
      <c r="K10" s="104">
        <f t="shared" ref="K10:K38" si="6">AVERAGE(D10:I10)</f>
        <v>3</v>
      </c>
      <c r="L10" s="105" t="str">
        <f t="shared" si="0"/>
        <v>ІІІ ур</v>
      </c>
      <c r="M10" s="16">
        <v>3</v>
      </c>
      <c r="N10" s="16">
        <v>3</v>
      </c>
      <c r="O10" s="16">
        <v>3</v>
      </c>
      <c r="P10" s="16">
        <v>3</v>
      </c>
      <c r="Q10" s="78">
        <f t="shared" ref="Q10:Q38" si="7">SUM(M10:P10)</f>
        <v>12</v>
      </c>
      <c r="R10" s="104">
        <f t="shared" ref="R10:R38" si="8">AVERAGE(M10:P10)</f>
        <v>3</v>
      </c>
      <c r="S10" s="105" t="str">
        <f t="shared" si="1"/>
        <v>ІІІ ур</v>
      </c>
      <c r="T10" s="16">
        <v>3</v>
      </c>
      <c r="U10" s="16">
        <v>3</v>
      </c>
      <c r="V10" s="16">
        <v>3</v>
      </c>
      <c r="W10" s="16">
        <v>3</v>
      </c>
      <c r="X10" s="16">
        <v>3</v>
      </c>
      <c r="Y10" s="16">
        <v>3</v>
      </c>
      <c r="Z10" s="78">
        <f t="shared" ref="Z10:Z38" si="9">SUM(T10:Y10)</f>
        <v>18</v>
      </c>
      <c r="AA10" s="104">
        <f t="shared" ref="AA10:AA38" si="10">AVERAGE(T10:Y10)</f>
        <v>3</v>
      </c>
      <c r="AB10" s="105" t="str">
        <f t="shared" si="2"/>
        <v>ІІІ ур</v>
      </c>
      <c r="AC10" s="16">
        <v>3</v>
      </c>
      <c r="AD10" s="16">
        <v>3</v>
      </c>
      <c r="AE10" s="16">
        <v>3</v>
      </c>
      <c r="AF10" s="16">
        <v>3</v>
      </c>
      <c r="AG10" s="16">
        <v>3</v>
      </c>
      <c r="AH10" s="78">
        <f t="shared" ref="AH10:AH38" si="11">SUM(AC10:AG10)</f>
        <v>15</v>
      </c>
      <c r="AI10" s="104">
        <f t="shared" ref="AI10:AI38" si="12">AVERAGE(AC10:AG10)</f>
        <v>3</v>
      </c>
      <c r="AJ10" s="105" t="str">
        <f t="shared" si="3"/>
        <v>ІІІ ур</v>
      </c>
      <c r="AK10" s="80">
        <f t="shared" ref="AK10:AK37" si="13">J10+Q10+Z10+AH10</f>
        <v>63</v>
      </c>
      <c r="AL10" s="110">
        <f t="shared" ref="AL10:AL38" si="14">AK10/21</f>
        <v>3</v>
      </c>
      <c r="AM10" s="105" t="str">
        <f t="shared" si="4"/>
        <v>ІІІ ур</v>
      </c>
    </row>
    <row r="11" spans="1:40" ht="19.5" thickBot="1" x14ac:dyDescent="0.3">
      <c r="B11" s="16">
        <v>3</v>
      </c>
      <c r="C11" s="45" t="s">
        <v>56</v>
      </c>
      <c r="D11" s="16">
        <v>3</v>
      </c>
      <c r="E11" s="16">
        <v>2</v>
      </c>
      <c r="F11" s="16">
        <v>3</v>
      </c>
      <c r="G11" s="16">
        <v>3</v>
      </c>
      <c r="H11" s="16">
        <v>3</v>
      </c>
      <c r="I11" s="16">
        <v>3</v>
      </c>
      <c r="J11" s="78">
        <f t="shared" si="5"/>
        <v>17</v>
      </c>
      <c r="K11" s="104">
        <f t="shared" si="6"/>
        <v>2.8333333333333335</v>
      </c>
      <c r="L11" s="105" t="str">
        <f t="shared" si="0"/>
        <v>ІІІ ур</v>
      </c>
      <c r="M11" s="16">
        <v>3</v>
      </c>
      <c r="N11" s="16">
        <v>3</v>
      </c>
      <c r="O11" s="16">
        <v>3</v>
      </c>
      <c r="P11" s="16">
        <v>3</v>
      </c>
      <c r="Q11" s="78">
        <f t="shared" si="7"/>
        <v>12</v>
      </c>
      <c r="R11" s="104">
        <f t="shared" si="8"/>
        <v>3</v>
      </c>
      <c r="S11" s="105" t="str">
        <f t="shared" si="1"/>
        <v>ІІІ ур</v>
      </c>
      <c r="T11" s="16">
        <v>3</v>
      </c>
      <c r="U11" s="16">
        <v>3</v>
      </c>
      <c r="V11" s="16">
        <v>3</v>
      </c>
      <c r="W11" s="16">
        <v>3</v>
      </c>
      <c r="X11" s="16">
        <v>3</v>
      </c>
      <c r="Y11" s="16">
        <v>3</v>
      </c>
      <c r="Z11" s="78">
        <f t="shared" si="9"/>
        <v>18</v>
      </c>
      <c r="AA11" s="104">
        <f t="shared" si="10"/>
        <v>3</v>
      </c>
      <c r="AB11" s="105" t="str">
        <f t="shared" si="2"/>
        <v>ІІІ ур</v>
      </c>
      <c r="AC11" s="16">
        <v>3</v>
      </c>
      <c r="AD11" s="16">
        <v>3</v>
      </c>
      <c r="AE11" s="16">
        <v>3</v>
      </c>
      <c r="AF11" s="16">
        <v>3</v>
      </c>
      <c r="AG11" s="16">
        <v>3</v>
      </c>
      <c r="AH11" s="78">
        <f t="shared" si="11"/>
        <v>15</v>
      </c>
      <c r="AI11" s="104">
        <f t="shared" si="12"/>
        <v>3</v>
      </c>
      <c r="AJ11" s="105" t="str">
        <f t="shared" si="3"/>
        <v>ІІІ ур</v>
      </c>
      <c r="AK11" s="80">
        <f t="shared" si="13"/>
        <v>62</v>
      </c>
      <c r="AL11" s="110">
        <f t="shared" si="14"/>
        <v>2.9523809523809526</v>
      </c>
      <c r="AM11" s="105" t="str">
        <f t="shared" si="4"/>
        <v>ІІІ ур</v>
      </c>
    </row>
    <row r="12" spans="1:40" ht="19.5" thickBot="1" x14ac:dyDescent="0.3">
      <c r="B12" s="16">
        <v>4</v>
      </c>
      <c r="C12" s="45" t="s">
        <v>57</v>
      </c>
      <c r="D12" s="16">
        <v>2</v>
      </c>
      <c r="E12" s="16">
        <v>3</v>
      </c>
      <c r="F12" s="16">
        <v>2</v>
      </c>
      <c r="G12" s="16">
        <v>2</v>
      </c>
      <c r="H12" s="16">
        <v>3</v>
      </c>
      <c r="I12" s="16">
        <v>3</v>
      </c>
      <c r="J12" s="78">
        <f t="shared" si="5"/>
        <v>15</v>
      </c>
      <c r="K12" s="104">
        <f t="shared" si="6"/>
        <v>2.5</v>
      </c>
      <c r="L12" s="105" t="str">
        <f t="shared" si="0"/>
        <v>ІІ ур</v>
      </c>
      <c r="M12" s="16">
        <v>2</v>
      </c>
      <c r="N12" s="16">
        <v>2</v>
      </c>
      <c r="O12" s="16">
        <v>3</v>
      </c>
      <c r="P12" s="16">
        <v>3</v>
      </c>
      <c r="Q12" s="78">
        <f t="shared" si="7"/>
        <v>10</v>
      </c>
      <c r="R12" s="104">
        <f t="shared" si="8"/>
        <v>2.5</v>
      </c>
      <c r="S12" s="105" t="str">
        <f t="shared" si="1"/>
        <v>ІІ ур</v>
      </c>
      <c r="T12" s="16">
        <v>2</v>
      </c>
      <c r="U12" s="16">
        <v>3</v>
      </c>
      <c r="V12" s="16">
        <v>3</v>
      </c>
      <c r="W12" s="16">
        <v>2</v>
      </c>
      <c r="X12" s="16">
        <v>3</v>
      </c>
      <c r="Y12" s="16">
        <v>3</v>
      </c>
      <c r="Z12" s="78">
        <f t="shared" si="9"/>
        <v>16</v>
      </c>
      <c r="AA12" s="104">
        <f t="shared" si="10"/>
        <v>2.6666666666666665</v>
      </c>
      <c r="AB12" s="105" t="str">
        <f t="shared" si="2"/>
        <v>ІІІ ур</v>
      </c>
      <c r="AC12" s="16">
        <v>2</v>
      </c>
      <c r="AD12" s="16">
        <v>3</v>
      </c>
      <c r="AE12" s="16">
        <v>2</v>
      </c>
      <c r="AF12" s="16">
        <v>3</v>
      </c>
      <c r="AG12" s="16">
        <v>3</v>
      </c>
      <c r="AH12" s="78">
        <f t="shared" si="11"/>
        <v>13</v>
      </c>
      <c r="AI12" s="104">
        <f t="shared" si="12"/>
        <v>2.6</v>
      </c>
      <c r="AJ12" s="105" t="str">
        <f t="shared" si="3"/>
        <v>ІІІ ур</v>
      </c>
      <c r="AK12" s="80">
        <f t="shared" si="13"/>
        <v>54</v>
      </c>
      <c r="AL12" s="110">
        <f t="shared" si="14"/>
        <v>2.5714285714285716</v>
      </c>
      <c r="AM12" s="105" t="str">
        <f t="shared" si="4"/>
        <v>ІІ ур</v>
      </c>
    </row>
    <row r="13" spans="1:40" ht="19.5" thickBot="1" x14ac:dyDescent="0.3">
      <c r="B13" s="16">
        <v>5</v>
      </c>
      <c r="C13" s="45" t="s">
        <v>58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78">
        <f t="shared" si="5"/>
        <v>18</v>
      </c>
      <c r="K13" s="104">
        <f t="shared" si="6"/>
        <v>3</v>
      </c>
      <c r="L13" s="105" t="str">
        <f t="shared" si="0"/>
        <v>ІІІ ур</v>
      </c>
      <c r="M13" s="16">
        <v>3</v>
      </c>
      <c r="N13" s="16">
        <v>3</v>
      </c>
      <c r="O13" s="16">
        <v>3</v>
      </c>
      <c r="P13" s="16">
        <v>3</v>
      </c>
      <c r="Q13" s="78">
        <f t="shared" si="7"/>
        <v>12</v>
      </c>
      <c r="R13" s="104">
        <f t="shared" si="8"/>
        <v>3</v>
      </c>
      <c r="S13" s="105" t="str">
        <f t="shared" si="1"/>
        <v>ІІІ ур</v>
      </c>
      <c r="T13" s="16">
        <v>3</v>
      </c>
      <c r="U13" s="16">
        <v>3</v>
      </c>
      <c r="V13" s="16">
        <v>3</v>
      </c>
      <c r="W13" s="16">
        <v>3</v>
      </c>
      <c r="X13" s="16">
        <v>3</v>
      </c>
      <c r="Y13" s="16">
        <v>3</v>
      </c>
      <c r="Z13" s="78">
        <f t="shared" si="9"/>
        <v>18</v>
      </c>
      <c r="AA13" s="104">
        <f t="shared" si="10"/>
        <v>3</v>
      </c>
      <c r="AB13" s="105" t="str">
        <f t="shared" si="2"/>
        <v>ІІІ ур</v>
      </c>
      <c r="AC13" s="16">
        <v>3</v>
      </c>
      <c r="AD13" s="16">
        <v>3</v>
      </c>
      <c r="AE13" s="16">
        <v>3</v>
      </c>
      <c r="AF13" s="16">
        <v>3</v>
      </c>
      <c r="AG13" s="16">
        <v>3</v>
      </c>
      <c r="AH13" s="78">
        <f t="shared" si="11"/>
        <v>15</v>
      </c>
      <c r="AI13" s="104">
        <f t="shared" si="12"/>
        <v>3</v>
      </c>
      <c r="AJ13" s="105" t="str">
        <f t="shared" si="3"/>
        <v>ІІІ ур</v>
      </c>
      <c r="AK13" s="80">
        <f t="shared" si="13"/>
        <v>63</v>
      </c>
      <c r="AL13" s="110">
        <f t="shared" si="14"/>
        <v>3</v>
      </c>
      <c r="AM13" s="105" t="str">
        <f t="shared" si="4"/>
        <v>ІІІ ур</v>
      </c>
    </row>
    <row r="14" spans="1:40" ht="19.5" thickBot="1" x14ac:dyDescent="0.3">
      <c r="B14" s="16">
        <v>6</v>
      </c>
      <c r="C14" s="45" t="s">
        <v>59</v>
      </c>
      <c r="D14" s="16">
        <v>2</v>
      </c>
      <c r="E14" s="16">
        <v>2</v>
      </c>
      <c r="F14" s="16">
        <v>3</v>
      </c>
      <c r="G14" s="16">
        <v>3</v>
      </c>
      <c r="H14" s="16">
        <v>3</v>
      </c>
      <c r="I14" s="16">
        <v>2</v>
      </c>
      <c r="J14" s="78">
        <f t="shared" si="5"/>
        <v>15</v>
      </c>
      <c r="K14" s="104">
        <f t="shared" si="6"/>
        <v>2.5</v>
      </c>
      <c r="L14" s="105" t="str">
        <f t="shared" si="0"/>
        <v>ІІ ур</v>
      </c>
      <c r="M14" s="16">
        <v>3</v>
      </c>
      <c r="N14" s="16">
        <v>3</v>
      </c>
      <c r="O14" s="16">
        <v>3</v>
      </c>
      <c r="P14" s="16">
        <v>2</v>
      </c>
      <c r="Q14" s="78">
        <f t="shared" si="7"/>
        <v>11</v>
      </c>
      <c r="R14" s="104">
        <f t="shared" si="8"/>
        <v>2.75</v>
      </c>
      <c r="S14" s="105" t="str">
        <f t="shared" si="1"/>
        <v>ІІІ ур</v>
      </c>
      <c r="T14" s="16">
        <v>3</v>
      </c>
      <c r="U14" s="16">
        <v>3</v>
      </c>
      <c r="V14" s="16">
        <v>2</v>
      </c>
      <c r="W14" s="16">
        <v>3</v>
      </c>
      <c r="X14" s="16">
        <v>3</v>
      </c>
      <c r="Y14" s="16">
        <v>2</v>
      </c>
      <c r="Z14" s="78">
        <f t="shared" si="9"/>
        <v>16</v>
      </c>
      <c r="AA14" s="104">
        <f t="shared" si="10"/>
        <v>2.6666666666666665</v>
      </c>
      <c r="AB14" s="105" t="str">
        <f t="shared" si="2"/>
        <v>ІІІ ур</v>
      </c>
      <c r="AC14" s="16">
        <v>3</v>
      </c>
      <c r="AD14" s="16">
        <v>3</v>
      </c>
      <c r="AE14" s="16">
        <v>3</v>
      </c>
      <c r="AF14" s="16">
        <v>3</v>
      </c>
      <c r="AG14" s="16">
        <v>2</v>
      </c>
      <c r="AH14" s="78">
        <f t="shared" si="11"/>
        <v>14</v>
      </c>
      <c r="AI14" s="104">
        <f t="shared" si="12"/>
        <v>2.8</v>
      </c>
      <c r="AJ14" s="105" t="str">
        <f t="shared" si="3"/>
        <v>ІІІ ур</v>
      </c>
      <c r="AK14" s="80">
        <f t="shared" si="13"/>
        <v>56</v>
      </c>
      <c r="AL14" s="110">
        <f t="shared" si="14"/>
        <v>2.6666666666666665</v>
      </c>
      <c r="AM14" s="105" t="str">
        <f t="shared" si="4"/>
        <v>ІІІ ур</v>
      </c>
    </row>
    <row r="15" spans="1:40" ht="19.5" thickBot="1" x14ac:dyDescent="0.3">
      <c r="B15" s="16">
        <v>7</v>
      </c>
      <c r="C15" s="45" t="s">
        <v>60</v>
      </c>
      <c r="D15" s="16">
        <v>2</v>
      </c>
      <c r="E15" s="16">
        <v>3</v>
      </c>
      <c r="F15" s="16">
        <v>3</v>
      </c>
      <c r="G15" s="16">
        <v>3</v>
      </c>
      <c r="H15" s="16">
        <v>3</v>
      </c>
      <c r="I15" s="16">
        <v>3</v>
      </c>
      <c r="J15" s="78">
        <f t="shared" si="5"/>
        <v>17</v>
      </c>
      <c r="K15" s="104">
        <f t="shared" si="6"/>
        <v>2.8333333333333335</v>
      </c>
      <c r="L15" s="105" t="str">
        <f t="shared" si="0"/>
        <v>ІІІ ур</v>
      </c>
      <c r="M15" s="16">
        <v>3</v>
      </c>
      <c r="N15" s="16">
        <v>3</v>
      </c>
      <c r="O15" s="16">
        <v>3</v>
      </c>
      <c r="P15" s="16">
        <v>3</v>
      </c>
      <c r="Q15" s="78">
        <f t="shared" si="7"/>
        <v>12</v>
      </c>
      <c r="R15" s="104">
        <f t="shared" si="8"/>
        <v>3</v>
      </c>
      <c r="S15" s="105" t="str">
        <f t="shared" si="1"/>
        <v>ІІІ ур</v>
      </c>
      <c r="T15" s="16">
        <v>3</v>
      </c>
      <c r="U15" s="16">
        <v>3</v>
      </c>
      <c r="V15" s="16">
        <v>3</v>
      </c>
      <c r="W15" s="16">
        <v>3</v>
      </c>
      <c r="X15" s="16">
        <v>3</v>
      </c>
      <c r="Y15" s="16">
        <v>3</v>
      </c>
      <c r="Z15" s="78">
        <f t="shared" si="9"/>
        <v>18</v>
      </c>
      <c r="AA15" s="104">
        <f t="shared" si="10"/>
        <v>3</v>
      </c>
      <c r="AB15" s="105" t="str">
        <f t="shared" si="2"/>
        <v>ІІІ ур</v>
      </c>
      <c r="AC15" s="16">
        <v>3</v>
      </c>
      <c r="AD15" s="16">
        <v>3</v>
      </c>
      <c r="AE15" s="16">
        <v>3</v>
      </c>
      <c r="AF15" s="16">
        <v>3</v>
      </c>
      <c r="AG15" s="16">
        <v>3</v>
      </c>
      <c r="AH15" s="78">
        <f t="shared" si="11"/>
        <v>15</v>
      </c>
      <c r="AI15" s="104">
        <f t="shared" si="12"/>
        <v>3</v>
      </c>
      <c r="AJ15" s="105" t="str">
        <f t="shared" si="3"/>
        <v>ІІІ ур</v>
      </c>
      <c r="AK15" s="80">
        <f t="shared" si="13"/>
        <v>62</v>
      </c>
      <c r="AL15" s="110">
        <f t="shared" si="14"/>
        <v>2.9523809523809526</v>
      </c>
      <c r="AM15" s="105" t="str">
        <f t="shared" si="4"/>
        <v>ІІІ ур</v>
      </c>
    </row>
    <row r="16" spans="1:40" ht="19.5" thickBot="1" x14ac:dyDescent="0.3">
      <c r="B16" s="16">
        <v>8</v>
      </c>
      <c r="C16" s="45" t="s">
        <v>61</v>
      </c>
      <c r="D16" s="16">
        <v>2</v>
      </c>
      <c r="E16" s="16">
        <v>2</v>
      </c>
      <c r="F16" s="16">
        <v>3</v>
      </c>
      <c r="G16" s="16">
        <v>3</v>
      </c>
      <c r="H16" s="16">
        <v>2</v>
      </c>
      <c r="I16" s="16">
        <v>2</v>
      </c>
      <c r="J16" s="78">
        <f t="shared" si="5"/>
        <v>14</v>
      </c>
      <c r="K16" s="104">
        <f t="shared" si="6"/>
        <v>2.3333333333333335</v>
      </c>
      <c r="L16" s="105" t="str">
        <f t="shared" si="0"/>
        <v>ІІ ур</v>
      </c>
      <c r="M16" s="16">
        <v>3</v>
      </c>
      <c r="N16" s="16">
        <v>3</v>
      </c>
      <c r="O16" s="16">
        <v>2</v>
      </c>
      <c r="P16" s="16">
        <v>2</v>
      </c>
      <c r="Q16" s="78">
        <f t="shared" si="7"/>
        <v>10</v>
      </c>
      <c r="R16" s="104">
        <f t="shared" si="8"/>
        <v>2.5</v>
      </c>
      <c r="S16" s="105" t="str">
        <f t="shared" si="1"/>
        <v>ІІ ур</v>
      </c>
      <c r="T16" s="16">
        <v>3</v>
      </c>
      <c r="U16" s="16">
        <v>2</v>
      </c>
      <c r="V16" s="16">
        <v>2</v>
      </c>
      <c r="W16" s="16">
        <v>3</v>
      </c>
      <c r="X16" s="16">
        <v>2</v>
      </c>
      <c r="Y16" s="16">
        <v>2</v>
      </c>
      <c r="Z16" s="78">
        <f t="shared" si="9"/>
        <v>14</v>
      </c>
      <c r="AA16" s="104">
        <f t="shared" si="10"/>
        <v>2.3333333333333335</v>
      </c>
      <c r="AB16" s="105" t="str">
        <f t="shared" si="2"/>
        <v>ІІ ур</v>
      </c>
      <c r="AC16" s="16">
        <v>3</v>
      </c>
      <c r="AD16" s="16">
        <v>2</v>
      </c>
      <c r="AE16" s="16">
        <v>3</v>
      </c>
      <c r="AF16" s="16">
        <v>2</v>
      </c>
      <c r="AG16" s="16">
        <v>2</v>
      </c>
      <c r="AH16" s="78">
        <f t="shared" si="11"/>
        <v>12</v>
      </c>
      <c r="AI16" s="104">
        <f t="shared" si="12"/>
        <v>2.4</v>
      </c>
      <c r="AJ16" s="105" t="str">
        <f t="shared" si="3"/>
        <v>ІІ ур</v>
      </c>
      <c r="AK16" s="80">
        <f t="shared" si="13"/>
        <v>50</v>
      </c>
      <c r="AL16" s="110">
        <f t="shared" si="14"/>
        <v>2.3809523809523809</v>
      </c>
      <c r="AM16" s="105" t="str">
        <f t="shared" si="4"/>
        <v>ІІ ур</v>
      </c>
    </row>
    <row r="17" spans="2:39" ht="19.5" thickBot="1" x14ac:dyDescent="0.3">
      <c r="B17" s="16">
        <v>9</v>
      </c>
      <c r="C17" s="45" t="s">
        <v>62</v>
      </c>
      <c r="D17" s="16">
        <v>2</v>
      </c>
      <c r="E17" s="16">
        <v>3</v>
      </c>
      <c r="F17" s="16">
        <v>3</v>
      </c>
      <c r="G17" s="16">
        <v>2</v>
      </c>
      <c r="H17" s="16">
        <v>3</v>
      </c>
      <c r="I17" s="16">
        <v>2</v>
      </c>
      <c r="J17" s="78">
        <f t="shared" si="5"/>
        <v>15</v>
      </c>
      <c r="K17" s="104">
        <f t="shared" si="6"/>
        <v>2.5</v>
      </c>
      <c r="L17" s="105" t="str">
        <f t="shared" si="0"/>
        <v>ІІ ур</v>
      </c>
      <c r="M17" s="16">
        <v>2</v>
      </c>
      <c r="N17" s="16">
        <v>2</v>
      </c>
      <c r="O17" s="16">
        <v>3</v>
      </c>
      <c r="P17" s="16">
        <v>2</v>
      </c>
      <c r="Q17" s="78">
        <f t="shared" si="7"/>
        <v>9</v>
      </c>
      <c r="R17" s="104">
        <f t="shared" si="8"/>
        <v>2.25</v>
      </c>
      <c r="S17" s="105" t="str">
        <f t="shared" si="1"/>
        <v>ІІ ур</v>
      </c>
      <c r="T17" s="16">
        <v>2</v>
      </c>
      <c r="U17" s="16">
        <v>3</v>
      </c>
      <c r="V17" s="16">
        <v>2</v>
      </c>
      <c r="W17" s="16">
        <v>2</v>
      </c>
      <c r="X17" s="16">
        <v>3</v>
      </c>
      <c r="Y17" s="16">
        <v>2</v>
      </c>
      <c r="Z17" s="78">
        <f t="shared" si="9"/>
        <v>14</v>
      </c>
      <c r="AA17" s="104">
        <f t="shared" si="10"/>
        <v>2.3333333333333335</v>
      </c>
      <c r="AB17" s="105" t="str">
        <f t="shared" si="2"/>
        <v>ІІ ур</v>
      </c>
      <c r="AC17" s="16">
        <v>2</v>
      </c>
      <c r="AD17" s="16">
        <v>3</v>
      </c>
      <c r="AE17" s="16">
        <v>2</v>
      </c>
      <c r="AF17" s="16">
        <v>3</v>
      </c>
      <c r="AG17" s="16">
        <v>2</v>
      </c>
      <c r="AH17" s="78">
        <f t="shared" si="11"/>
        <v>12</v>
      </c>
      <c r="AI17" s="104">
        <f t="shared" si="12"/>
        <v>2.4</v>
      </c>
      <c r="AJ17" s="105" t="str">
        <f t="shared" si="3"/>
        <v>ІІ ур</v>
      </c>
      <c r="AK17" s="80">
        <f t="shared" si="13"/>
        <v>50</v>
      </c>
      <c r="AL17" s="110">
        <f t="shared" si="14"/>
        <v>2.3809523809523809</v>
      </c>
      <c r="AM17" s="105" t="str">
        <f t="shared" si="4"/>
        <v>ІІ ур</v>
      </c>
    </row>
    <row r="18" spans="2:39" ht="19.5" thickBot="1" x14ac:dyDescent="0.3">
      <c r="B18" s="16">
        <v>10</v>
      </c>
      <c r="C18" s="45" t="s">
        <v>63</v>
      </c>
      <c r="D18" s="16">
        <v>2</v>
      </c>
      <c r="E18" s="16">
        <v>2</v>
      </c>
      <c r="F18" s="16">
        <v>2</v>
      </c>
      <c r="G18" s="16">
        <v>3</v>
      </c>
      <c r="H18" s="16">
        <v>3</v>
      </c>
      <c r="I18" s="16">
        <v>3</v>
      </c>
      <c r="J18" s="78">
        <f t="shared" si="5"/>
        <v>15</v>
      </c>
      <c r="K18" s="104">
        <f t="shared" si="6"/>
        <v>2.5</v>
      </c>
      <c r="L18" s="105" t="str">
        <f t="shared" si="0"/>
        <v>ІІ ур</v>
      </c>
      <c r="M18" s="16">
        <v>3</v>
      </c>
      <c r="N18" s="16">
        <v>3</v>
      </c>
      <c r="O18" s="16">
        <v>3</v>
      </c>
      <c r="P18" s="16">
        <v>3</v>
      </c>
      <c r="Q18" s="78">
        <f t="shared" si="7"/>
        <v>12</v>
      </c>
      <c r="R18" s="104">
        <f t="shared" si="8"/>
        <v>3</v>
      </c>
      <c r="S18" s="105" t="str">
        <f t="shared" si="1"/>
        <v>ІІІ ур</v>
      </c>
      <c r="T18" s="16">
        <v>3</v>
      </c>
      <c r="U18" s="16">
        <v>3</v>
      </c>
      <c r="V18" s="16">
        <v>3</v>
      </c>
      <c r="W18" s="16">
        <v>3</v>
      </c>
      <c r="X18" s="16">
        <v>3</v>
      </c>
      <c r="Y18" s="16">
        <v>3</v>
      </c>
      <c r="Z18" s="78">
        <f t="shared" si="9"/>
        <v>18</v>
      </c>
      <c r="AA18" s="104">
        <f t="shared" si="10"/>
        <v>3</v>
      </c>
      <c r="AB18" s="105" t="str">
        <f t="shared" si="2"/>
        <v>ІІІ ур</v>
      </c>
      <c r="AC18" s="16">
        <v>3</v>
      </c>
      <c r="AD18" s="16">
        <v>3</v>
      </c>
      <c r="AE18" s="16">
        <v>3</v>
      </c>
      <c r="AF18" s="16">
        <v>3</v>
      </c>
      <c r="AG18" s="16">
        <v>3</v>
      </c>
      <c r="AH18" s="78">
        <f t="shared" si="11"/>
        <v>15</v>
      </c>
      <c r="AI18" s="104">
        <f t="shared" si="12"/>
        <v>3</v>
      </c>
      <c r="AJ18" s="105" t="str">
        <f t="shared" si="3"/>
        <v>ІІІ ур</v>
      </c>
      <c r="AK18" s="80">
        <f t="shared" si="13"/>
        <v>60</v>
      </c>
      <c r="AL18" s="110">
        <f t="shared" si="14"/>
        <v>2.8571428571428572</v>
      </c>
      <c r="AM18" s="105" t="str">
        <f t="shared" si="4"/>
        <v>ІІІ ур</v>
      </c>
    </row>
    <row r="19" spans="2:39" ht="19.5" thickBot="1" x14ac:dyDescent="0.3">
      <c r="B19" s="16">
        <v>11</v>
      </c>
      <c r="C19" s="45" t="s">
        <v>64</v>
      </c>
      <c r="D19" s="16">
        <v>2</v>
      </c>
      <c r="E19" s="16">
        <v>2</v>
      </c>
      <c r="F19" s="16">
        <v>3</v>
      </c>
      <c r="G19" s="16">
        <v>3</v>
      </c>
      <c r="H19" s="16">
        <v>2</v>
      </c>
      <c r="I19" s="16">
        <v>3</v>
      </c>
      <c r="J19" s="78">
        <f t="shared" si="5"/>
        <v>15</v>
      </c>
      <c r="K19" s="104">
        <f t="shared" si="6"/>
        <v>2.5</v>
      </c>
      <c r="L19" s="105" t="str">
        <f t="shared" si="0"/>
        <v>ІІ ур</v>
      </c>
      <c r="M19" s="16">
        <v>3</v>
      </c>
      <c r="N19" s="16">
        <v>3</v>
      </c>
      <c r="O19" s="16">
        <v>2</v>
      </c>
      <c r="P19" s="16">
        <v>3</v>
      </c>
      <c r="Q19" s="78">
        <f t="shared" si="7"/>
        <v>11</v>
      </c>
      <c r="R19" s="104">
        <f t="shared" si="8"/>
        <v>2.75</v>
      </c>
      <c r="S19" s="105" t="str">
        <f t="shared" si="1"/>
        <v>ІІІ ур</v>
      </c>
      <c r="T19" s="16">
        <v>3</v>
      </c>
      <c r="U19" s="16">
        <v>2</v>
      </c>
      <c r="V19" s="16">
        <v>3</v>
      </c>
      <c r="W19" s="16">
        <v>3</v>
      </c>
      <c r="X19" s="16">
        <v>2</v>
      </c>
      <c r="Y19" s="16">
        <v>3</v>
      </c>
      <c r="Z19" s="78">
        <f t="shared" si="9"/>
        <v>16</v>
      </c>
      <c r="AA19" s="104">
        <f t="shared" si="10"/>
        <v>2.6666666666666665</v>
      </c>
      <c r="AB19" s="105" t="str">
        <f t="shared" si="2"/>
        <v>ІІІ ур</v>
      </c>
      <c r="AC19" s="16">
        <v>3</v>
      </c>
      <c r="AD19" s="16">
        <v>2</v>
      </c>
      <c r="AE19" s="16">
        <v>3</v>
      </c>
      <c r="AF19" s="16">
        <v>2</v>
      </c>
      <c r="AG19" s="16">
        <v>3</v>
      </c>
      <c r="AH19" s="78">
        <f t="shared" si="11"/>
        <v>13</v>
      </c>
      <c r="AI19" s="104">
        <f t="shared" si="12"/>
        <v>2.6</v>
      </c>
      <c r="AJ19" s="105" t="str">
        <f t="shared" si="3"/>
        <v>ІІІ ур</v>
      </c>
      <c r="AK19" s="80">
        <f t="shared" si="13"/>
        <v>55</v>
      </c>
      <c r="AL19" s="110">
        <f t="shared" si="14"/>
        <v>2.6190476190476191</v>
      </c>
      <c r="AM19" s="105" t="str">
        <f t="shared" si="4"/>
        <v>ІІІ ур</v>
      </c>
    </row>
    <row r="20" spans="2:39" ht="19.5" thickBot="1" x14ac:dyDescent="0.3">
      <c r="B20" s="16">
        <v>12</v>
      </c>
      <c r="C20" s="45" t="s">
        <v>65</v>
      </c>
      <c r="D20" s="16">
        <v>2</v>
      </c>
      <c r="E20" s="16">
        <v>2</v>
      </c>
      <c r="F20" s="16">
        <v>3</v>
      </c>
      <c r="G20" s="16">
        <v>3</v>
      </c>
      <c r="H20" s="16">
        <v>3</v>
      </c>
      <c r="I20" s="16">
        <v>3</v>
      </c>
      <c r="J20" s="78">
        <f t="shared" si="5"/>
        <v>16</v>
      </c>
      <c r="K20" s="104">
        <f t="shared" si="6"/>
        <v>2.6666666666666665</v>
      </c>
      <c r="L20" s="105" t="str">
        <f t="shared" si="0"/>
        <v>ІІІ ур</v>
      </c>
      <c r="M20" s="16">
        <v>3</v>
      </c>
      <c r="N20" s="16">
        <v>3</v>
      </c>
      <c r="O20" s="16">
        <v>3</v>
      </c>
      <c r="P20" s="16">
        <v>3</v>
      </c>
      <c r="Q20" s="78">
        <f t="shared" si="7"/>
        <v>12</v>
      </c>
      <c r="R20" s="104">
        <f t="shared" si="8"/>
        <v>3</v>
      </c>
      <c r="S20" s="105" t="str">
        <f t="shared" si="1"/>
        <v>ІІІ ур</v>
      </c>
      <c r="T20" s="16">
        <v>3</v>
      </c>
      <c r="U20" s="16">
        <v>3</v>
      </c>
      <c r="V20" s="16">
        <v>3</v>
      </c>
      <c r="W20" s="16">
        <v>3</v>
      </c>
      <c r="X20" s="16">
        <v>3</v>
      </c>
      <c r="Y20" s="16">
        <v>3</v>
      </c>
      <c r="Z20" s="78">
        <f t="shared" si="9"/>
        <v>18</v>
      </c>
      <c r="AA20" s="104">
        <f t="shared" si="10"/>
        <v>3</v>
      </c>
      <c r="AB20" s="105" t="str">
        <f t="shared" si="2"/>
        <v>ІІІ ур</v>
      </c>
      <c r="AC20" s="16">
        <v>3</v>
      </c>
      <c r="AD20" s="16">
        <v>3</v>
      </c>
      <c r="AE20" s="16">
        <v>3</v>
      </c>
      <c r="AF20" s="16">
        <v>3</v>
      </c>
      <c r="AG20" s="16">
        <v>3</v>
      </c>
      <c r="AH20" s="78">
        <f t="shared" si="11"/>
        <v>15</v>
      </c>
      <c r="AI20" s="104">
        <f t="shared" si="12"/>
        <v>3</v>
      </c>
      <c r="AJ20" s="105" t="str">
        <f t="shared" si="3"/>
        <v>ІІІ ур</v>
      </c>
      <c r="AK20" s="80">
        <f t="shared" si="13"/>
        <v>61</v>
      </c>
      <c r="AL20" s="110">
        <f t="shared" si="14"/>
        <v>2.9047619047619047</v>
      </c>
      <c r="AM20" s="105" t="str">
        <f t="shared" si="4"/>
        <v>ІІІ ур</v>
      </c>
    </row>
    <row r="21" spans="2:39" ht="19.5" thickBot="1" x14ac:dyDescent="0.3">
      <c r="B21" s="16">
        <v>13</v>
      </c>
      <c r="C21" s="45" t="s">
        <v>66</v>
      </c>
      <c r="D21" s="16">
        <v>2</v>
      </c>
      <c r="E21" s="16">
        <v>2</v>
      </c>
      <c r="F21" s="16">
        <v>2</v>
      </c>
      <c r="G21" s="16">
        <v>3</v>
      </c>
      <c r="H21" s="16">
        <v>3</v>
      </c>
      <c r="I21" s="16">
        <v>3</v>
      </c>
      <c r="J21" s="78">
        <f t="shared" si="5"/>
        <v>15</v>
      </c>
      <c r="K21" s="104">
        <f t="shared" si="6"/>
        <v>2.5</v>
      </c>
      <c r="L21" s="105" t="str">
        <f t="shared" si="0"/>
        <v>ІІ ур</v>
      </c>
      <c r="M21" s="16">
        <v>3</v>
      </c>
      <c r="N21" s="16">
        <v>3</v>
      </c>
      <c r="O21" s="16">
        <v>3</v>
      </c>
      <c r="P21" s="16">
        <v>3</v>
      </c>
      <c r="Q21" s="78">
        <f t="shared" si="7"/>
        <v>12</v>
      </c>
      <c r="R21" s="104">
        <f t="shared" si="8"/>
        <v>3</v>
      </c>
      <c r="S21" s="105" t="str">
        <f t="shared" si="1"/>
        <v>ІІІ ур</v>
      </c>
      <c r="T21" s="16">
        <v>3</v>
      </c>
      <c r="U21" s="16">
        <v>3</v>
      </c>
      <c r="V21" s="16">
        <v>3</v>
      </c>
      <c r="W21" s="16">
        <v>3</v>
      </c>
      <c r="X21" s="16">
        <v>3</v>
      </c>
      <c r="Y21" s="16">
        <v>3</v>
      </c>
      <c r="Z21" s="78">
        <f t="shared" si="9"/>
        <v>18</v>
      </c>
      <c r="AA21" s="104">
        <f t="shared" si="10"/>
        <v>3</v>
      </c>
      <c r="AB21" s="105" t="str">
        <f t="shared" si="2"/>
        <v>ІІІ ур</v>
      </c>
      <c r="AC21" s="16">
        <v>3</v>
      </c>
      <c r="AD21" s="16">
        <v>3</v>
      </c>
      <c r="AE21" s="16">
        <v>3</v>
      </c>
      <c r="AF21" s="16">
        <v>3</v>
      </c>
      <c r="AG21" s="16">
        <v>3</v>
      </c>
      <c r="AH21" s="78">
        <f t="shared" si="11"/>
        <v>15</v>
      </c>
      <c r="AI21" s="104">
        <f t="shared" si="12"/>
        <v>3</v>
      </c>
      <c r="AJ21" s="105" t="str">
        <f t="shared" si="3"/>
        <v>ІІІ ур</v>
      </c>
      <c r="AK21" s="80">
        <f t="shared" si="13"/>
        <v>60</v>
      </c>
      <c r="AL21" s="110">
        <f t="shared" si="14"/>
        <v>2.8571428571428572</v>
      </c>
      <c r="AM21" s="105" t="str">
        <f t="shared" si="4"/>
        <v>ІІІ ур</v>
      </c>
    </row>
    <row r="22" spans="2:39" ht="19.5" thickBot="1" x14ac:dyDescent="0.3">
      <c r="B22" s="16">
        <v>14</v>
      </c>
      <c r="C22" s="45" t="s">
        <v>67</v>
      </c>
      <c r="D22" s="16">
        <v>2</v>
      </c>
      <c r="E22" s="16">
        <v>2</v>
      </c>
      <c r="F22" s="16">
        <v>3</v>
      </c>
      <c r="G22" s="16">
        <v>2</v>
      </c>
      <c r="H22" s="16">
        <v>2</v>
      </c>
      <c r="I22" s="16">
        <v>2</v>
      </c>
      <c r="J22" s="78">
        <f t="shared" si="5"/>
        <v>13</v>
      </c>
      <c r="K22" s="104">
        <f t="shared" si="6"/>
        <v>2.1666666666666665</v>
      </c>
      <c r="L22" s="105" t="str">
        <f t="shared" si="0"/>
        <v>ІІ ур</v>
      </c>
      <c r="M22" s="16">
        <v>2</v>
      </c>
      <c r="N22" s="16">
        <v>2</v>
      </c>
      <c r="O22" s="16">
        <v>2</v>
      </c>
      <c r="P22" s="16">
        <v>2</v>
      </c>
      <c r="Q22" s="78">
        <f t="shared" si="7"/>
        <v>8</v>
      </c>
      <c r="R22" s="104">
        <f t="shared" si="8"/>
        <v>2</v>
      </c>
      <c r="S22" s="105" t="str">
        <f t="shared" si="1"/>
        <v>ІІ ур</v>
      </c>
      <c r="T22" s="16">
        <v>2</v>
      </c>
      <c r="U22" s="16">
        <v>2</v>
      </c>
      <c r="V22" s="16">
        <v>2</v>
      </c>
      <c r="W22" s="16">
        <v>2</v>
      </c>
      <c r="X22" s="16">
        <v>2</v>
      </c>
      <c r="Y22" s="16">
        <v>2</v>
      </c>
      <c r="Z22" s="78">
        <f t="shared" si="9"/>
        <v>12</v>
      </c>
      <c r="AA22" s="104">
        <f t="shared" si="10"/>
        <v>2</v>
      </c>
      <c r="AB22" s="105" t="str">
        <f t="shared" si="2"/>
        <v>ІІ ур</v>
      </c>
      <c r="AC22" s="16">
        <v>2</v>
      </c>
      <c r="AD22" s="16">
        <v>2</v>
      </c>
      <c r="AE22" s="16">
        <v>2</v>
      </c>
      <c r="AF22" s="16">
        <v>2</v>
      </c>
      <c r="AG22" s="16">
        <v>2</v>
      </c>
      <c r="AH22" s="78">
        <f t="shared" si="11"/>
        <v>10</v>
      </c>
      <c r="AI22" s="104">
        <f t="shared" si="12"/>
        <v>2</v>
      </c>
      <c r="AJ22" s="105" t="str">
        <f t="shared" si="3"/>
        <v>ІІ ур</v>
      </c>
      <c r="AK22" s="80">
        <f t="shared" si="13"/>
        <v>43</v>
      </c>
      <c r="AL22" s="110">
        <f t="shared" si="14"/>
        <v>2.0476190476190474</v>
      </c>
      <c r="AM22" s="105" t="str">
        <f t="shared" si="4"/>
        <v>ІІ ур</v>
      </c>
    </row>
    <row r="23" spans="2:39" ht="19.5" thickBot="1" x14ac:dyDescent="0.3">
      <c r="B23" s="16">
        <v>15</v>
      </c>
      <c r="C23" s="45" t="s">
        <v>68</v>
      </c>
      <c r="D23" s="16">
        <v>2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78">
        <f t="shared" si="5"/>
        <v>17</v>
      </c>
      <c r="K23" s="104">
        <f t="shared" si="6"/>
        <v>2.8333333333333335</v>
      </c>
      <c r="L23" s="105" t="str">
        <f t="shared" si="0"/>
        <v>ІІІ ур</v>
      </c>
      <c r="M23" s="16">
        <v>3</v>
      </c>
      <c r="N23" s="16">
        <v>3</v>
      </c>
      <c r="O23" s="16">
        <v>3</v>
      </c>
      <c r="P23" s="16">
        <v>3</v>
      </c>
      <c r="Q23" s="78">
        <f t="shared" si="7"/>
        <v>12</v>
      </c>
      <c r="R23" s="104">
        <f t="shared" si="8"/>
        <v>3</v>
      </c>
      <c r="S23" s="105" t="str">
        <f t="shared" si="1"/>
        <v>ІІІ ур</v>
      </c>
      <c r="T23" s="16">
        <v>3</v>
      </c>
      <c r="U23" s="16">
        <v>3</v>
      </c>
      <c r="V23" s="16">
        <v>3</v>
      </c>
      <c r="W23" s="16">
        <v>3</v>
      </c>
      <c r="X23" s="16">
        <v>3</v>
      </c>
      <c r="Y23" s="16">
        <v>3</v>
      </c>
      <c r="Z23" s="78">
        <f t="shared" si="9"/>
        <v>18</v>
      </c>
      <c r="AA23" s="104">
        <f t="shared" si="10"/>
        <v>3</v>
      </c>
      <c r="AB23" s="105" t="str">
        <f t="shared" si="2"/>
        <v>ІІІ ур</v>
      </c>
      <c r="AC23" s="16">
        <v>3</v>
      </c>
      <c r="AD23" s="16">
        <v>3</v>
      </c>
      <c r="AE23" s="16">
        <v>3</v>
      </c>
      <c r="AF23" s="16">
        <v>3</v>
      </c>
      <c r="AG23" s="16">
        <v>3</v>
      </c>
      <c r="AH23" s="78">
        <f t="shared" si="11"/>
        <v>15</v>
      </c>
      <c r="AI23" s="104">
        <f t="shared" si="12"/>
        <v>3</v>
      </c>
      <c r="AJ23" s="105" t="str">
        <f t="shared" si="3"/>
        <v>ІІІ ур</v>
      </c>
      <c r="AK23" s="80">
        <f t="shared" si="13"/>
        <v>62</v>
      </c>
      <c r="AL23" s="110">
        <f t="shared" si="14"/>
        <v>2.9523809523809526</v>
      </c>
      <c r="AM23" s="105" t="str">
        <f t="shared" si="4"/>
        <v>ІІІ ур</v>
      </c>
    </row>
    <row r="24" spans="2:39" ht="19.5" thickBot="1" x14ac:dyDescent="0.3">
      <c r="B24" s="16">
        <v>16</v>
      </c>
      <c r="C24" s="45" t="s">
        <v>69</v>
      </c>
      <c r="D24" s="16">
        <v>2</v>
      </c>
      <c r="E24" s="16">
        <v>2</v>
      </c>
      <c r="F24" s="16">
        <v>2</v>
      </c>
      <c r="G24" s="16">
        <v>2</v>
      </c>
      <c r="H24" s="16">
        <v>2</v>
      </c>
      <c r="I24" s="16">
        <v>2</v>
      </c>
      <c r="J24" s="78">
        <f t="shared" si="5"/>
        <v>12</v>
      </c>
      <c r="K24" s="104">
        <f t="shared" si="6"/>
        <v>2</v>
      </c>
      <c r="L24" s="105" t="str">
        <f t="shared" si="0"/>
        <v>ІІ ур</v>
      </c>
      <c r="M24" s="16">
        <v>2</v>
      </c>
      <c r="N24" s="16">
        <v>2</v>
      </c>
      <c r="O24" s="16">
        <v>2</v>
      </c>
      <c r="P24" s="16">
        <v>2</v>
      </c>
      <c r="Q24" s="78">
        <f t="shared" si="7"/>
        <v>8</v>
      </c>
      <c r="R24" s="104">
        <f t="shared" si="8"/>
        <v>2</v>
      </c>
      <c r="S24" s="105" t="str">
        <f t="shared" si="1"/>
        <v>ІІ ур</v>
      </c>
      <c r="T24" s="16">
        <v>2</v>
      </c>
      <c r="U24" s="16">
        <v>2</v>
      </c>
      <c r="V24" s="16">
        <v>2</v>
      </c>
      <c r="W24" s="16">
        <v>2</v>
      </c>
      <c r="X24" s="16">
        <v>2</v>
      </c>
      <c r="Y24" s="16">
        <v>2</v>
      </c>
      <c r="Z24" s="78">
        <f t="shared" si="9"/>
        <v>12</v>
      </c>
      <c r="AA24" s="104">
        <f t="shared" si="10"/>
        <v>2</v>
      </c>
      <c r="AB24" s="105" t="str">
        <f t="shared" si="2"/>
        <v>ІІ ур</v>
      </c>
      <c r="AC24" s="16">
        <v>2</v>
      </c>
      <c r="AD24" s="16">
        <v>2</v>
      </c>
      <c r="AE24" s="16">
        <v>2</v>
      </c>
      <c r="AF24" s="16">
        <v>2</v>
      </c>
      <c r="AG24" s="16">
        <v>2</v>
      </c>
      <c r="AH24" s="78">
        <f t="shared" si="11"/>
        <v>10</v>
      </c>
      <c r="AI24" s="104">
        <f t="shared" si="12"/>
        <v>2</v>
      </c>
      <c r="AJ24" s="105" t="str">
        <f t="shared" si="3"/>
        <v>ІІ ур</v>
      </c>
      <c r="AK24" s="80">
        <f t="shared" si="13"/>
        <v>42</v>
      </c>
      <c r="AL24" s="110">
        <f t="shared" si="14"/>
        <v>2</v>
      </c>
      <c r="AM24" s="105" t="str">
        <f t="shared" si="4"/>
        <v>ІІ ур</v>
      </c>
    </row>
    <row r="25" spans="2:39" ht="19.5" thickBot="1" x14ac:dyDescent="0.3">
      <c r="B25" s="16">
        <v>17</v>
      </c>
      <c r="C25" s="45" t="s">
        <v>70</v>
      </c>
      <c r="D25" s="16">
        <v>3</v>
      </c>
      <c r="E25" s="16">
        <v>2</v>
      </c>
      <c r="F25" s="16">
        <v>3</v>
      </c>
      <c r="G25" s="16">
        <v>3</v>
      </c>
      <c r="H25" s="16">
        <v>2</v>
      </c>
      <c r="I25" s="16">
        <v>3</v>
      </c>
      <c r="J25" s="78">
        <f t="shared" si="5"/>
        <v>16</v>
      </c>
      <c r="K25" s="104">
        <f t="shared" si="6"/>
        <v>2.6666666666666665</v>
      </c>
      <c r="L25" s="105" t="str">
        <f t="shared" si="0"/>
        <v>ІІІ ур</v>
      </c>
      <c r="M25" s="16">
        <v>3</v>
      </c>
      <c r="N25" s="16">
        <v>3</v>
      </c>
      <c r="O25" s="16">
        <v>2</v>
      </c>
      <c r="P25" s="16">
        <v>3</v>
      </c>
      <c r="Q25" s="78">
        <f t="shared" si="7"/>
        <v>11</v>
      </c>
      <c r="R25" s="104">
        <f t="shared" si="8"/>
        <v>2.75</v>
      </c>
      <c r="S25" s="105" t="str">
        <f t="shared" si="1"/>
        <v>ІІІ ур</v>
      </c>
      <c r="T25" s="16">
        <v>3</v>
      </c>
      <c r="U25" s="16">
        <v>2</v>
      </c>
      <c r="V25" s="16">
        <v>3</v>
      </c>
      <c r="W25" s="16">
        <v>3</v>
      </c>
      <c r="X25" s="16">
        <v>2</v>
      </c>
      <c r="Y25" s="16">
        <v>3</v>
      </c>
      <c r="Z25" s="78">
        <f t="shared" si="9"/>
        <v>16</v>
      </c>
      <c r="AA25" s="104">
        <f t="shared" si="10"/>
        <v>2.6666666666666665</v>
      </c>
      <c r="AB25" s="105" t="str">
        <f t="shared" si="2"/>
        <v>ІІІ ур</v>
      </c>
      <c r="AC25" s="16">
        <v>3</v>
      </c>
      <c r="AD25" s="16">
        <v>2</v>
      </c>
      <c r="AE25" s="16">
        <v>3</v>
      </c>
      <c r="AF25" s="16">
        <v>2</v>
      </c>
      <c r="AG25" s="16">
        <v>3</v>
      </c>
      <c r="AH25" s="78">
        <f t="shared" si="11"/>
        <v>13</v>
      </c>
      <c r="AI25" s="104">
        <f t="shared" si="12"/>
        <v>2.6</v>
      </c>
      <c r="AJ25" s="105" t="str">
        <f t="shared" si="3"/>
        <v>ІІІ ур</v>
      </c>
      <c r="AK25" s="80">
        <f t="shared" si="13"/>
        <v>56</v>
      </c>
      <c r="AL25" s="110">
        <f t="shared" si="14"/>
        <v>2.6666666666666665</v>
      </c>
      <c r="AM25" s="105" t="str">
        <f t="shared" si="4"/>
        <v>ІІІ ур</v>
      </c>
    </row>
    <row r="26" spans="2:39" ht="19.5" thickBot="1" x14ac:dyDescent="0.3">
      <c r="B26" s="16">
        <v>18</v>
      </c>
      <c r="C26" s="45" t="s">
        <v>71</v>
      </c>
      <c r="D26" s="16">
        <v>2</v>
      </c>
      <c r="E26" s="16">
        <v>2</v>
      </c>
      <c r="F26" s="16">
        <v>3</v>
      </c>
      <c r="G26" s="16">
        <v>3</v>
      </c>
      <c r="H26" s="16">
        <v>2</v>
      </c>
      <c r="I26" s="16">
        <v>3</v>
      </c>
      <c r="J26" s="78">
        <f t="shared" si="5"/>
        <v>15</v>
      </c>
      <c r="K26" s="104">
        <f t="shared" si="6"/>
        <v>2.5</v>
      </c>
      <c r="L26" s="105" t="str">
        <f t="shared" si="0"/>
        <v>ІІ ур</v>
      </c>
      <c r="M26" s="16">
        <v>3</v>
      </c>
      <c r="N26" s="16">
        <v>3</v>
      </c>
      <c r="O26" s="16">
        <v>2</v>
      </c>
      <c r="P26" s="16">
        <v>3</v>
      </c>
      <c r="Q26" s="78">
        <f t="shared" si="7"/>
        <v>11</v>
      </c>
      <c r="R26" s="104">
        <f t="shared" si="8"/>
        <v>2.75</v>
      </c>
      <c r="S26" s="105" t="str">
        <f t="shared" si="1"/>
        <v>ІІІ ур</v>
      </c>
      <c r="T26" s="16">
        <v>3</v>
      </c>
      <c r="U26" s="16">
        <v>2</v>
      </c>
      <c r="V26" s="16">
        <v>3</v>
      </c>
      <c r="W26" s="16">
        <v>3</v>
      </c>
      <c r="X26" s="16">
        <v>2</v>
      </c>
      <c r="Y26" s="16">
        <v>3</v>
      </c>
      <c r="Z26" s="78">
        <f t="shared" si="9"/>
        <v>16</v>
      </c>
      <c r="AA26" s="104">
        <f t="shared" si="10"/>
        <v>2.6666666666666665</v>
      </c>
      <c r="AB26" s="105" t="str">
        <f t="shared" si="2"/>
        <v>ІІІ ур</v>
      </c>
      <c r="AC26" s="16">
        <v>3</v>
      </c>
      <c r="AD26" s="16">
        <v>2</v>
      </c>
      <c r="AE26" s="16">
        <v>3</v>
      </c>
      <c r="AF26" s="16">
        <v>2</v>
      </c>
      <c r="AG26" s="16">
        <v>3</v>
      </c>
      <c r="AH26" s="78">
        <f t="shared" si="11"/>
        <v>13</v>
      </c>
      <c r="AI26" s="104">
        <f t="shared" si="12"/>
        <v>2.6</v>
      </c>
      <c r="AJ26" s="105" t="str">
        <f t="shared" si="3"/>
        <v>ІІІ ур</v>
      </c>
      <c r="AK26" s="80">
        <f t="shared" si="13"/>
        <v>55</v>
      </c>
      <c r="AL26" s="110">
        <f t="shared" si="14"/>
        <v>2.6190476190476191</v>
      </c>
      <c r="AM26" s="105" t="str">
        <f t="shared" si="4"/>
        <v>ІІІ ур</v>
      </c>
    </row>
    <row r="27" spans="2:39" ht="19.5" thickBot="1" x14ac:dyDescent="0.3">
      <c r="B27" s="16">
        <v>19</v>
      </c>
      <c r="C27" s="45" t="s">
        <v>72</v>
      </c>
      <c r="D27" s="16">
        <v>2</v>
      </c>
      <c r="E27" s="16">
        <v>2</v>
      </c>
      <c r="F27" s="16">
        <v>2</v>
      </c>
      <c r="G27" s="16">
        <v>3</v>
      </c>
      <c r="H27" s="16">
        <v>3</v>
      </c>
      <c r="I27" s="16">
        <v>3</v>
      </c>
      <c r="J27" s="78">
        <f t="shared" si="5"/>
        <v>15</v>
      </c>
      <c r="K27" s="104">
        <f t="shared" si="6"/>
        <v>2.5</v>
      </c>
      <c r="L27" s="105" t="str">
        <f t="shared" si="0"/>
        <v>ІІ ур</v>
      </c>
      <c r="M27" s="16">
        <v>3</v>
      </c>
      <c r="N27" s="16">
        <v>3</v>
      </c>
      <c r="O27" s="16">
        <v>3</v>
      </c>
      <c r="P27" s="16">
        <v>3</v>
      </c>
      <c r="Q27" s="78">
        <f t="shared" si="7"/>
        <v>12</v>
      </c>
      <c r="R27" s="104">
        <f t="shared" si="8"/>
        <v>3</v>
      </c>
      <c r="S27" s="105" t="str">
        <f t="shared" si="1"/>
        <v>ІІІ ур</v>
      </c>
      <c r="T27" s="16">
        <v>3</v>
      </c>
      <c r="U27" s="16">
        <v>3</v>
      </c>
      <c r="V27" s="16">
        <v>3</v>
      </c>
      <c r="W27" s="16">
        <v>3</v>
      </c>
      <c r="X27" s="16">
        <v>3</v>
      </c>
      <c r="Y27" s="16">
        <v>3</v>
      </c>
      <c r="Z27" s="78">
        <f t="shared" si="9"/>
        <v>18</v>
      </c>
      <c r="AA27" s="104">
        <f t="shared" si="10"/>
        <v>3</v>
      </c>
      <c r="AB27" s="105" t="str">
        <f t="shared" si="2"/>
        <v>ІІІ ур</v>
      </c>
      <c r="AC27" s="16">
        <v>3</v>
      </c>
      <c r="AD27" s="16">
        <v>3</v>
      </c>
      <c r="AE27" s="16">
        <v>3</v>
      </c>
      <c r="AF27" s="16">
        <v>3</v>
      </c>
      <c r="AG27" s="16">
        <v>3</v>
      </c>
      <c r="AH27" s="78">
        <f t="shared" si="11"/>
        <v>15</v>
      </c>
      <c r="AI27" s="104">
        <f t="shared" si="12"/>
        <v>3</v>
      </c>
      <c r="AJ27" s="105" t="str">
        <f t="shared" si="3"/>
        <v>ІІІ ур</v>
      </c>
      <c r="AK27" s="80">
        <f t="shared" si="13"/>
        <v>60</v>
      </c>
      <c r="AL27" s="110">
        <f t="shared" si="14"/>
        <v>2.8571428571428572</v>
      </c>
      <c r="AM27" s="105" t="str">
        <f t="shared" si="4"/>
        <v>ІІІ ур</v>
      </c>
    </row>
    <row r="28" spans="2:39" ht="19.5" thickBot="1" x14ac:dyDescent="0.3">
      <c r="B28" s="16">
        <v>20</v>
      </c>
      <c r="C28" s="45" t="s">
        <v>73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78">
        <f t="shared" si="5"/>
        <v>18</v>
      </c>
      <c r="K28" s="104">
        <f t="shared" si="6"/>
        <v>3</v>
      </c>
      <c r="L28" s="105" t="str">
        <f t="shared" si="0"/>
        <v>ІІІ ур</v>
      </c>
      <c r="M28" s="16">
        <v>3</v>
      </c>
      <c r="N28" s="16">
        <v>3</v>
      </c>
      <c r="O28" s="16">
        <v>3</v>
      </c>
      <c r="P28" s="16">
        <v>3</v>
      </c>
      <c r="Q28" s="78">
        <f t="shared" si="7"/>
        <v>12</v>
      </c>
      <c r="R28" s="104">
        <f t="shared" si="8"/>
        <v>3</v>
      </c>
      <c r="S28" s="105" t="str">
        <f t="shared" si="1"/>
        <v>ІІІ ур</v>
      </c>
      <c r="T28" s="16">
        <v>3</v>
      </c>
      <c r="U28" s="16">
        <v>3</v>
      </c>
      <c r="V28" s="16">
        <v>3</v>
      </c>
      <c r="W28" s="16">
        <v>3</v>
      </c>
      <c r="X28" s="16">
        <v>3</v>
      </c>
      <c r="Y28" s="16">
        <v>3</v>
      </c>
      <c r="Z28" s="78">
        <f t="shared" si="9"/>
        <v>18</v>
      </c>
      <c r="AA28" s="104">
        <f t="shared" si="10"/>
        <v>3</v>
      </c>
      <c r="AB28" s="105" t="str">
        <f t="shared" si="2"/>
        <v>ІІІ ур</v>
      </c>
      <c r="AC28" s="16">
        <v>3</v>
      </c>
      <c r="AD28" s="16">
        <v>3</v>
      </c>
      <c r="AE28" s="16">
        <v>3</v>
      </c>
      <c r="AF28" s="16">
        <v>3</v>
      </c>
      <c r="AG28" s="16">
        <v>3</v>
      </c>
      <c r="AH28" s="78">
        <f t="shared" si="11"/>
        <v>15</v>
      </c>
      <c r="AI28" s="104">
        <f t="shared" si="12"/>
        <v>3</v>
      </c>
      <c r="AJ28" s="105" t="str">
        <f t="shared" si="3"/>
        <v>ІІІ ур</v>
      </c>
      <c r="AK28" s="80">
        <f t="shared" si="13"/>
        <v>63</v>
      </c>
      <c r="AL28" s="110">
        <f t="shared" si="14"/>
        <v>3</v>
      </c>
      <c r="AM28" s="105" t="str">
        <f t="shared" si="4"/>
        <v>ІІІ ур</v>
      </c>
    </row>
    <row r="29" spans="2:39" ht="19.5" thickBot="1" x14ac:dyDescent="0.3">
      <c r="B29" s="16">
        <v>21</v>
      </c>
      <c r="C29" s="45" t="s">
        <v>74</v>
      </c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2</v>
      </c>
      <c r="J29" s="78">
        <f t="shared" si="5"/>
        <v>17</v>
      </c>
      <c r="K29" s="104">
        <f t="shared" si="6"/>
        <v>2.8333333333333335</v>
      </c>
      <c r="L29" s="105" t="str">
        <f t="shared" si="0"/>
        <v>ІІІ ур</v>
      </c>
      <c r="M29" s="16">
        <v>3</v>
      </c>
      <c r="N29" s="16">
        <v>3</v>
      </c>
      <c r="O29" s="16">
        <v>3</v>
      </c>
      <c r="P29" s="16">
        <v>2</v>
      </c>
      <c r="Q29" s="78">
        <f t="shared" si="7"/>
        <v>11</v>
      </c>
      <c r="R29" s="104">
        <f t="shared" si="8"/>
        <v>2.75</v>
      </c>
      <c r="S29" s="105" t="str">
        <f t="shared" si="1"/>
        <v>ІІІ ур</v>
      </c>
      <c r="T29" s="16">
        <v>3</v>
      </c>
      <c r="U29" s="16">
        <v>3</v>
      </c>
      <c r="V29" s="16">
        <v>2</v>
      </c>
      <c r="W29" s="16">
        <v>3</v>
      </c>
      <c r="X29" s="16">
        <v>3</v>
      </c>
      <c r="Y29" s="16">
        <v>2</v>
      </c>
      <c r="Z29" s="78">
        <f t="shared" si="9"/>
        <v>16</v>
      </c>
      <c r="AA29" s="104">
        <f t="shared" si="10"/>
        <v>2.6666666666666665</v>
      </c>
      <c r="AB29" s="105" t="str">
        <f t="shared" si="2"/>
        <v>ІІІ ур</v>
      </c>
      <c r="AC29" s="16">
        <v>3</v>
      </c>
      <c r="AD29" s="16">
        <v>3</v>
      </c>
      <c r="AE29" s="16">
        <v>3</v>
      </c>
      <c r="AF29" s="16">
        <v>3</v>
      </c>
      <c r="AG29" s="16">
        <v>2</v>
      </c>
      <c r="AH29" s="78">
        <f t="shared" si="11"/>
        <v>14</v>
      </c>
      <c r="AI29" s="104">
        <f t="shared" si="12"/>
        <v>2.8</v>
      </c>
      <c r="AJ29" s="105" t="str">
        <f t="shared" si="3"/>
        <v>ІІІ ур</v>
      </c>
      <c r="AK29" s="80">
        <f t="shared" si="13"/>
        <v>58</v>
      </c>
      <c r="AL29" s="110">
        <f t="shared" si="14"/>
        <v>2.7619047619047619</v>
      </c>
      <c r="AM29" s="105" t="str">
        <f t="shared" si="4"/>
        <v>ІІІ ур</v>
      </c>
    </row>
    <row r="30" spans="2:39" ht="19.5" thickBot="1" x14ac:dyDescent="0.3">
      <c r="B30" s="16">
        <v>22</v>
      </c>
      <c r="C30" s="45" t="s">
        <v>75</v>
      </c>
      <c r="D30" s="16">
        <v>2</v>
      </c>
      <c r="E30" s="16">
        <v>2</v>
      </c>
      <c r="F30" s="16">
        <v>3</v>
      </c>
      <c r="G30" s="16">
        <v>2</v>
      </c>
      <c r="H30" s="16">
        <v>3</v>
      </c>
      <c r="I30" s="16">
        <v>2</v>
      </c>
      <c r="J30" s="78">
        <f t="shared" si="5"/>
        <v>14</v>
      </c>
      <c r="K30" s="104">
        <f t="shared" si="6"/>
        <v>2.3333333333333335</v>
      </c>
      <c r="L30" s="105" t="str">
        <f t="shared" si="0"/>
        <v>ІІ ур</v>
      </c>
      <c r="M30" s="16">
        <v>2</v>
      </c>
      <c r="N30" s="16">
        <v>2</v>
      </c>
      <c r="O30" s="16">
        <v>3</v>
      </c>
      <c r="P30" s="16">
        <v>2</v>
      </c>
      <c r="Q30" s="78">
        <f t="shared" si="7"/>
        <v>9</v>
      </c>
      <c r="R30" s="104">
        <f t="shared" si="8"/>
        <v>2.25</v>
      </c>
      <c r="S30" s="105" t="str">
        <f t="shared" si="1"/>
        <v>ІІ ур</v>
      </c>
      <c r="T30" s="16">
        <v>2</v>
      </c>
      <c r="U30" s="16">
        <v>3</v>
      </c>
      <c r="V30" s="16">
        <v>2</v>
      </c>
      <c r="W30" s="16">
        <v>2</v>
      </c>
      <c r="X30" s="16">
        <v>3</v>
      </c>
      <c r="Y30" s="16">
        <v>2</v>
      </c>
      <c r="Z30" s="78">
        <f t="shared" si="9"/>
        <v>14</v>
      </c>
      <c r="AA30" s="104">
        <f t="shared" si="10"/>
        <v>2.3333333333333335</v>
      </c>
      <c r="AB30" s="105" t="str">
        <f t="shared" si="2"/>
        <v>ІІ ур</v>
      </c>
      <c r="AC30" s="16">
        <v>2</v>
      </c>
      <c r="AD30" s="16">
        <v>3</v>
      </c>
      <c r="AE30" s="16">
        <v>2</v>
      </c>
      <c r="AF30" s="16">
        <v>3</v>
      </c>
      <c r="AG30" s="16">
        <v>2</v>
      </c>
      <c r="AH30" s="78">
        <f t="shared" si="11"/>
        <v>12</v>
      </c>
      <c r="AI30" s="104">
        <f t="shared" si="12"/>
        <v>2.4</v>
      </c>
      <c r="AJ30" s="105" t="str">
        <f t="shared" si="3"/>
        <v>ІІ ур</v>
      </c>
      <c r="AK30" s="80">
        <f t="shared" si="13"/>
        <v>49</v>
      </c>
      <c r="AL30" s="110">
        <f t="shared" si="14"/>
        <v>2.3333333333333335</v>
      </c>
      <c r="AM30" s="105" t="str">
        <f t="shared" si="4"/>
        <v>ІІ ур</v>
      </c>
    </row>
    <row r="31" spans="2:39" ht="19.5" thickBot="1" x14ac:dyDescent="0.3">
      <c r="B31" s="16">
        <v>23</v>
      </c>
      <c r="C31" s="45" t="s">
        <v>76</v>
      </c>
      <c r="D31" s="16">
        <v>2</v>
      </c>
      <c r="E31" s="16">
        <v>2</v>
      </c>
      <c r="F31" s="16">
        <v>2</v>
      </c>
      <c r="G31" s="16">
        <v>2</v>
      </c>
      <c r="H31" s="16">
        <v>2</v>
      </c>
      <c r="I31" s="16">
        <v>2</v>
      </c>
      <c r="J31" s="78">
        <f t="shared" si="5"/>
        <v>12</v>
      </c>
      <c r="K31" s="104">
        <f t="shared" si="6"/>
        <v>2</v>
      </c>
      <c r="L31" s="105" t="str">
        <f t="shared" si="0"/>
        <v>ІІ ур</v>
      </c>
      <c r="M31" s="16">
        <v>2</v>
      </c>
      <c r="N31" s="16">
        <v>2</v>
      </c>
      <c r="O31" s="16">
        <v>2</v>
      </c>
      <c r="P31" s="16">
        <v>2</v>
      </c>
      <c r="Q31" s="78">
        <f t="shared" si="7"/>
        <v>8</v>
      </c>
      <c r="R31" s="104">
        <f t="shared" si="8"/>
        <v>2</v>
      </c>
      <c r="S31" s="105" t="str">
        <f t="shared" si="1"/>
        <v>ІІ ур</v>
      </c>
      <c r="T31" s="16">
        <v>2</v>
      </c>
      <c r="U31" s="16">
        <v>2</v>
      </c>
      <c r="V31" s="16">
        <v>2</v>
      </c>
      <c r="W31" s="16">
        <v>2</v>
      </c>
      <c r="X31" s="16">
        <v>2</v>
      </c>
      <c r="Y31" s="16">
        <v>2</v>
      </c>
      <c r="Z31" s="78">
        <f t="shared" si="9"/>
        <v>12</v>
      </c>
      <c r="AA31" s="104">
        <f t="shared" si="10"/>
        <v>2</v>
      </c>
      <c r="AB31" s="105" t="str">
        <f t="shared" si="2"/>
        <v>ІІ ур</v>
      </c>
      <c r="AC31" s="16">
        <v>2</v>
      </c>
      <c r="AD31" s="16">
        <v>2</v>
      </c>
      <c r="AE31" s="16">
        <v>2</v>
      </c>
      <c r="AF31" s="16">
        <v>2</v>
      </c>
      <c r="AG31" s="16">
        <v>2</v>
      </c>
      <c r="AH31" s="78">
        <f t="shared" si="11"/>
        <v>10</v>
      </c>
      <c r="AI31" s="104">
        <f t="shared" si="12"/>
        <v>2</v>
      </c>
      <c r="AJ31" s="105" t="str">
        <f t="shared" si="3"/>
        <v>ІІ ур</v>
      </c>
      <c r="AK31" s="80">
        <f t="shared" si="13"/>
        <v>42</v>
      </c>
      <c r="AL31" s="110">
        <f t="shared" si="14"/>
        <v>2</v>
      </c>
      <c r="AM31" s="105" t="str">
        <f t="shared" si="4"/>
        <v>ІІ ур</v>
      </c>
    </row>
    <row r="32" spans="2:39" ht="19.5" thickBot="1" x14ac:dyDescent="0.3">
      <c r="B32" s="16">
        <v>24</v>
      </c>
      <c r="C32" s="45" t="s">
        <v>77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78">
        <f t="shared" si="5"/>
        <v>12</v>
      </c>
      <c r="K32" s="104">
        <f t="shared" si="6"/>
        <v>2</v>
      </c>
      <c r="L32" s="105" t="str">
        <f t="shared" si="0"/>
        <v>ІІ ур</v>
      </c>
      <c r="M32" s="16">
        <v>2</v>
      </c>
      <c r="N32" s="16">
        <v>2</v>
      </c>
      <c r="O32" s="16">
        <v>2</v>
      </c>
      <c r="P32" s="16">
        <v>2</v>
      </c>
      <c r="Q32" s="78">
        <f t="shared" si="7"/>
        <v>8</v>
      </c>
      <c r="R32" s="104">
        <f t="shared" si="8"/>
        <v>2</v>
      </c>
      <c r="S32" s="105" t="str">
        <f t="shared" si="1"/>
        <v>ІІ ур</v>
      </c>
      <c r="T32" s="16">
        <v>2</v>
      </c>
      <c r="U32" s="16">
        <v>2</v>
      </c>
      <c r="V32" s="16">
        <v>2</v>
      </c>
      <c r="W32" s="16">
        <v>2</v>
      </c>
      <c r="X32" s="16">
        <v>2</v>
      </c>
      <c r="Y32" s="16">
        <v>2</v>
      </c>
      <c r="Z32" s="78">
        <f t="shared" si="9"/>
        <v>12</v>
      </c>
      <c r="AA32" s="104">
        <f t="shared" si="10"/>
        <v>2</v>
      </c>
      <c r="AB32" s="105" t="str">
        <f t="shared" si="2"/>
        <v>ІІ ур</v>
      </c>
      <c r="AC32" s="16">
        <v>2</v>
      </c>
      <c r="AD32" s="16">
        <v>2</v>
      </c>
      <c r="AE32" s="16">
        <v>2</v>
      </c>
      <c r="AF32" s="16">
        <v>2</v>
      </c>
      <c r="AG32" s="16">
        <v>2</v>
      </c>
      <c r="AH32" s="78">
        <f t="shared" si="11"/>
        <v>10</v>
      </c>
      <c r="AI32" s="104">
        <f t="shared" si="12"/>
        <v>2</v>
      </c>
      <c r="AJ32" s="105" t="str">
        <f t="shared" si="3"/>
        <v>ІІ ур</v>
      </c>
      <c r="AK32" s="80">
        <f t="shared" si="13"/>
        <v>42</v>
      </c>
      <c r="AL32" s="110">
        <f t="shared" si="14"/>
        <v>2</v>
      </c>
      <c r="AM32" s="105" t="str">
        <f t="shared" si="4"/>
        <v>ІІ ур</v>
      </c>
    </row>
    <row r="33" spans="2:39" ht="19.5" thickBot="1" x14ac:dyDescent="0.3">
      <c r="B33" s="16">
        <v>25</v>
      </c>
      <c r="C33" s="45" t="s">
        <v>78</v>
      </c>
      <c r="D33" s="16">
        <v>2</v>
      </c>
      <c r="E33" s="16">
        <v>3</v>
      </c>
      <c r="F33" s="16">
        <v>2</v>
      </c>
      <c r="G33" s="16">
        <v>3</v>
      </c>
      <c r="H33" s="16">
        <v>2</v>
      </c>
      <c r="I33" s="16">
        <v>3</v>
      </c>
      <c r="J33" s="78">
        <f t="shared" si="5"/>
        <v>15</v>
      </c>
      <c r="K33" s="104">
        <f t="shared" si="6"/>
        <v>2.5</v>
      </c>
      <c r="L33" s="105" t="str">
        <f t="shared" si="0"/>
        <v>ІІ ур</v>
      </c>
      <c r="M33" s="16">
        <v>3</v>
      </c>
      <c r="N33" s="16">
        <v>3</v>
      </c>
      <c r="O33" s="16">
        <v>2</v>
      </c>
      <c r="P33" s="16">
        <v>3</v>
      </c>
      <c r="Q33" s="78">
        <f t="shared" si="7"/>
        <v>11</v>
      </c>
      <c r="R33" s="104">
        <f t="shared" si="8"/>
        <v>2.75</v>
      </c>
      <c r="S33" s="105" t="str">
        <f t="shared" si="1"/>
        <v>ІІІ ур</v>
      </c>
      <c r="T33" s="16">
        <v>3</v>
      </c>
      <c r="U33" s="16">
        <v>2</v>
      </c>
      <c r="V33" s="16">
        <v>3</v>
      </c>
      <c r="W33" s="16">
        <v>3</v>
      </c>
      <c r="X33" s="16">
        <v>2</v>
      </c>
      <c r="Y33" s="16">
        <v>3</v>
      </c>
      <c r="Z33" s="78">
        <f t="shared" si="9"/>
        <v>16</v>
      </c>
      <c r="AA33" s="104">
        <f t="shared" si="10"/>
        <v>2.6666666666666665</v>
      </c>
      <c r="AB33" s="105" t="str">
        <f t="shared" si="2"/>
        <v>ІІІ ур</v>
      </c>
      <c r="AC33" s="16">
        <v>3</v>
      </c>
      <c r="AD33" s="16">
        <v>2</v>
      </c>
      <c r="AE33" s="16">
        <v>3</v>
      </c>
      <c r="AF33" s="16">
        <v>2</v>
      </c>
      <c r="AG33" s="16">
        <v>3</v>
      </c>
      <c r="AH33" s="78">
        <f t="shared" si="11"/>
        <v>13</v>
      </c>
      <c r="AI33" s="104">
        <f t="shared" si="12"/>
        <v>2.6</v>
      </c>
      <c r="AJ33" s="105" t="str">
        <f t="shared" si="3"/>
        <v>ІІІ ур</v>
      </c>
      <c r="AK33" s="80">
        <f t="shared" si="13"/>
        <v>55</v>
      </c>
      <c r="AL33" s="110">
        <f t="shared" si="14"/>
        <v>2.6190476190476191</v>
      </c>
      <c r="AM33" s="105" t="str">
        <f t="shared" si="4"/>
        <v>ІІІ ур</v>
      </c>
    </row>
    <row r="34" spans="2:39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78">
        <f t="shared" si="5"/>
        <v>0</v>
      </c>
      <c r="K34" s="104">
        <f t="shared" si="6"/>
        <v>0</v>
      </c>
      <c r="L34" s="105" t="e">
        <f t="shared" si="0"/>
        <v>#N/A</v>
      </c>
      <c r="M34" s="16">
        <v>0</v>
      </c>
      <c r="N34" s="16">
        <v>0</v>
      </c>
      <c r="O34" s="16">
        <v>0</v>
      </c>
      <c r="P34" s="16">
        <v>0</v>
      </c>
      <c r="Q34" s="78">
        <f t="shared" si="7"/>
        <v>0</v>
      </c>
      <c r="R34" s="104">
        <f t="shared" si="8"/>
        <v>0</v>
      </c>
      <c r="S34" s="105" t="e">
        <f t="shared" si="1"/>
        <v>#N/A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78">
        <f t="shared" si="9"/>
        <v>0</v>
      </c>
      <c r="AA34" s="104">
        <f t="shared" si="10"/>
        <v>0</v>
      </c>
      <c r="AB34" s="105" t="e">
        <f t="shared" si="2"/>
        <v>#N/A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78">
        <f t="shared" si="11"/>
        <v>0</v>
      </c>
      <c r="AI34" s="104">
        <f t="shared" si="12"/>
        <v>0</v>
      </c>
      <c r="AJ34" s="105" t="e">
        <f t="shared" si="3"/>
        <v>#N/A</v>
      </c>
      <c r="AK34" s="80">
        <f t="shared" si="13"/>
        <v>0</v>
      </c>
      <c r="AL34" s="110">
        <f t="shared" si="14"/>
        <v>0</v>
      </c>
      <c r="AM34" s="105" t="e">
        <f t="shared" si="4"/>
        <v>#N/A</v>
      </c>
    </row>
    <row r="35" spans="2:39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78">
        <f t="shared" si="5"/>
        <v>0</v>
      </c>
      <c r="K35" s="104">
        <f t="shared" si="6"/>
        <v>0</v>
      </c>
      <c r="L35" s="105" t="e">
        <f t="shared" si="0"/>
        <v>#N/A</v>
      </c>
      <c r="M35" s="16">
        <v>0</v>
      </c>
      <c r="N35" s="16">
        <v>0</v>
      </c>
      <c r="O35" s="16">
        <v>0</v>
      </c>
      <c r="P35" s="16">
        <v>0</v>
      </c>
      <c r="Q35" s="78">
        <f t="shared" si="7"/>
        <v>0</v>
      </c>
      <c r="R35" s="104">
        <f t="shared" si="8"/>
        <v>0</v>
      </c>
      <c r="S35" s="105" t="e">
        <f t="shared" si="1"/>
        <v>#N/A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78">
        <f t="shared" si="9"/>
        <v>0</v>
      </c>
      <c r="AA35" s="104">
        <f t="shared" si="10"/>
        <v>0</v>
      </c>
      <c r="AB35" s="105" t="e">
        <f t="shared" si="2"/>
        <v>#N/A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78">
        <f t="shared" si="11"/>
        <v>0</v>
      </c>
      <c r="AI35" s="104">
        <f t="shared" si="12"/>
        <v>0</v>
      </c>
      <c r="AJ35" s="105" t="e">
        <f t="shared" si="3"/>
        <v>#N/A</v>
      </c>
      <c r="AK35" s="80">
        <f t="shared" si="13"/>
        <v>0</v>
      </c>
      <c r="AL35" s="110">
        <f t="shared" si="14"/>
        <v>0</v>
      </c>
      <c r="AM35" s="105" t="e">
        <f t="shared" si="4"/>
        <v>#N/A</v>
      </c>
    </row>
    <row r="36" spans="2:39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78">
        <f t="shared" si="5"/>
        <v>0</v>
      </c>
      <c r="K36" s="104">
        <f t="shared" si="6"/>
        <v>0</v>
      </c>
      <c r="L36" s="105" t="e">
        <f t="shared" si="0"/>
        <v>#N/A</v>
      </c>
      <c r="M36" s="16">
        <v>0</v>
      </c>
      <c r="N36" s="16">
        <v>0</v>
      </c>
      <c r="O36" s="16">
        <v>0</v>
      </c>
      <c r="P36" s="16">
        <v>0</v>
      </c>
      <c r="Q36" s="78">
        <f t="shared" si="7"/>
        <v>0</v>
      </c>
      <c r="R36" s="104">
        <f t="shared" si="8"/>
        <v>0</v>
      </c>
      <c r="S36" s="105" t="e">
        <f t="shared" si="1"/>
        <v>#N/A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78">
        <f t="shared" si="9"/>
        <v>0</v>
      </c>
      <c r="AA36" s="104">
        <f t="shared" si="10"/>
        <v>0</v>
      </c>
      <c r="AB36" s="105" t="e">
        <f t="shared" si="2"/>
        <v>#N/A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78">
        <f t="shared" si="11"/>
        <v>0</v>
      </c>
      <c r="AI36" s="104">
        <f t="shared" si="12"/>
        <v>0</v>
      </c>
      <c r="AJ36" s="105" t="e">
        <f t="shared" si="3"/>
        <v>#N/A</v>
      </c>
      <c r="AK36" s="80">
        <f t="shared" si="13"/>
        <v>0</v>
      </c>
      <c r="AL36" s="110">
        <f t="shared" si="14"/>
        <v>0</v>
      </c>
      <c r="AM36" s="105" t="e">
        <f t="shared" si="4"/>
        <v>#N/A</v>
      </c>
    </row>
    <row r="37" spans="2:39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78">
        <f t="shared" si="5"/>
        <v>0</v>
      </c>
      <c r="K37" s="104">
        <f t="shared" si="6"/>
        <v>0</v>
      </c>
      <c r="L37" s="105" t="e">
        <f t="shared" si="0"/>
        <v>#N/A</v>
      </c>
      <c r="M37" s="16">
        <v>0</v>
      </c>
      <c r="N37" s="16">
        <v>0</v>
      </c>
      <c r="O37" s="16">
        <v>0</v>
      </c>
      <c r="P37" s="16">
        <v>0</v>
      </c>
      <c r="Q37" s="78">
        <f t="shared" si="7"/>
        <v>0</v>
      </c>
      <c r="R37" s="104">
        <f t="shared" si="8"/>
        <v>0</v>
      </c>
      <c r="S37" s="105" t="e">
        <f t="shared" si="1"/>
        <v>#N/A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78">
        <f t="shared" si="9"/>
        <v>0</v>
      </c>
      <c r="AA37" s="104">
        <f t="shared" si="10"/>
        <v>0</v>
      </c>
      <c r="AB37" s="105" t="e">
        <f t="shared" si="2"/>
        <v>#N/A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78">
        <f t="shared" si="11"/>
        <v>0</v>
      </c>
      <c r="AI37" s="104">
        <f t="shared" si="12"/>
        <v>0</v>
      </c>
      <c r="AJ37" s="105" t="e">
        <f t="shared" si="3"/>
        <v>#N/A</v>
      </c>
      <c r="AK37" s="80">
        <f t="shared" si="13"/>
        <v>0</v>
      </c>
      <c r="AL37" s="110">
        <f t="shared" si="14"/>
        <v>0</v>
      </c>
      <c r="AM37" s="105" t="e">
        <f t="shared" si="4"/>
        <v>#N/A</v>
      </c>
    </row>
    <row r="38" spans="2:39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78">
        <f t="shared" si="5"/>
        <v>0</v>
      </c>
      <c r="K38" s="104">
        <f t="shared" si="6"/>
        <v>0</v>
      </c>
      <c r="L38" s="105" t="e">
        <f t="shared" si="0"/>
        <v>#N/A</v>
      </c>
      <c r="M38" s="16">
        <v>0</v>
      </c>
      <c r="N38" s="16">
        <v>0</v>
      </c>
      <c r="O38" s="16">
        <v>0</v>
      </c>
      <c r="P38" s="16">
        <v>0</v>
      </c>
      <c r="Q38" s="78">
        <f t="shared" si="7"/>
        <v>0</v>
      </c>
      <c r="R38" s="104">
        <f t="shared" si="8"/>
        <v>0</v>
      </c>
      <c r="S38" s="105" t="e">
        <f t="shared" si="1"/>
        <v>#N/A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78">
        <f t="shared" si="9"/>
        <v>0</v>
      </c>
      <c r="AA38" s="104">
        <f t="shared" si="10"/>
        <v>0</v>
      </c>
      <c r="AB38" s="105" t="e">
        <f t="shared" si="2"/>
        <v>#N/A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78">
        <f t="shared" si="11"/>
        <v>0</v>
      </c>
      <c r="AI38" s="104">
        <f t="shared" si="12"/>
        <v>0</v>
      </c>
      <c r="AJ38" s="105" t="e">
        <f t="shared" si="3"/>
        <v>#N/A</v>
      </c>
      <c r="AK38" s="80" t="e">
        <f t="shared" ref="AK38" si="15">SUM(D38:AG38)</f>
        <v>#N/A</v>
      </c>
      <c r="AL38" s="110" t="e">
        <f t="shared" si="14"/>
        <v>#N/A</v>
      </c>
      <c r="AM38" s="105" t="e">
        <f t="shared" si="4"/>
        <v>#N/A</v>
      </c>
    </row>
    <row r="39" spans="2:39" x14ac:dyDescent="0.25">
      <c r="B39" s="117"/>
      <c r="C39" s="117"/>
      <c r="D39" s="114"/>
      <c r="E39" s="115"/>
      <c r="F39" s="115"/>
      <c r="G39" s="115"/>
      <c r="H39" s="115"/>
      <c r="I39" s="115"/>
      <c r="J39" s="116"/>
      <c r="K39" s="16" t="s">
        <v>14</v>
      </c>
      <c r="L39" s="28" t="s">
        <v>9</v>
      </c>
      <c r="M39" s="114"/>
      <c r="N39" s="115"/>
      <c r="O39" s="115"/>
      <c r="P39" s="115"/>
      <c r="Q39" s="116"/>
      <c r="R39" s="16" t="s">
        <v>14</v>
      </c>
      <c r="S39" s="28" t="s">
        <v>9</v>
      </c>
      <c r="T39" s="114"/>
      <c r="U39" s="115"/>
      <c r="V39" s="115"/>
      <c r="W39" s="115"/>
      <c r="X39" s="115"/>
      <c r="Y39" s="115"/>
      <c r="Z39" s="116"/>
      <c r="AA39" s="16" t="s">
        <v>14</v>
      </c>
      <c r="AB39" s="28" t="s">
        <v>9</v>
      </c>
      <c r="AC39" s="114"/>
      <c r="AD39" s="115"/>
      <c r="AE39" s="115"/>
      <c r="AF39" s="115"/>
      <c r="AG39" s="115"/>
      <c r="AH39" s="116"/>
      <c r="AI39" s="16" t="s">
        <v>14</v>
      </c>
      <c r="AJ39" s="28" t="s">
        <v>9</v>
      </c>
      <c r="AK39" s="17"/>
      <c r="AL39" s="17"/>
      <c r="AM39" s="17"/>
    </row>
    <row r="40" spans="2:39" x14ac:dyDescent="0.25">
      <c r="B40" s="118"/>
      <c r="C40" s="118"/>
      <c r="D40" s="114" t="s">
        <v>208</v>
      </c>
      <c r="E40" s="115"/>
      <c r="F40" s="115"/>
      <c r="G40" s="115"/>
      <c r="H40" s="115"/>
      <c r="I40" s="115"/>
      <c r="J40" s="116"/>
      <c r="K40" s="47">
        <f>COUNTA(C9:C38)</f>
        <v>25</v>
      </c>
      <c r="L40" s="47">
        <v>100</v>
      </c>
      <c r="M40" s="114" t="s">
        <v>208</v>
      </c>
      <c r="N40" s="115"/>
      <c r="O40" s="115"/>
      <c r="P40" s="115"/>
      <c r="Q40" s="116"/>
      <c r="R40" s="47">
        <f>COUNTA(C9:C38)</f>
        <v>25</v>
      </c>
      <c r="S40" s="47">
        <v>100</v>
      </c>
      <c r="T40" s="114" t="s">
        <v>208</v>
      </c>
      <c r="U40" s="115"/>
      <c r="V40" s="115"/>
      <c r="W40" s="115"/>
      <c r="X40" s="115"/>
      <c r="Y40" s="115"/>
      <c r="Z40" s="116"/>
      <c r="AA40" s="47">
        <f>COUNTA(C9:C38)</f>
        <v>25</v>
      </c>
      <c r="AB40" s="47">
        <v>100</v>
      </c>
      <c r="AC40" s="114" t="s">
        <v>208</v>
      </c>
      <c r="AD40" s="115"/>
      <c r="AE40" s="115"/>
      <c r="AF40" s="115"/>
      <c r="AG40" s="115"/>
      <c r="AH40" s="116"/>
      <c r="AI40" s="47">
        <f>COUNTA(C9:C38)</f>
        <v>25</v>
      </c>
      <c r="AJ40" s="47">
        <v>100</v>
      </c>
      <c r="AK40" s="17"/>
      <c r="AL40" s="17"/>
      <c r="AM40" s="17"/>
    </row>
    <row r="41" spans="2:39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6"/>
      <c r="K41" s="20">
        <f>COUNTIF(L9:L38,"І ур")</f>
        <v>0</v>
      </c>
      <c r="L41" s="18">
        <f>(K41/K40)*100</f>
        <v>0</v>
      </c>
      <c r="M41" s="114" t="s">
        <v>22</v>
      </c>
      <c r="N41" s="115"/>
      <c r="O41" s="115"/>
      <c r="P41" s="115"/>
      <c r="Q41" s="116"/>
      <c r="R41" s="20">
        <f>COUNTIF(S9:S38,"І ур")</f>
        <v>0</v>
      </c>
      <c r="S41" s="18">
        <f>(R41/R40)*100</f>
        <v>0</v>
      </c>
      <c r="T41" s="114" t="s">
        <v>22</v>
      </c>
      <c r="U41" s="115"/>
      <c r="V41" s="115"/>
      <c r="W41" s="115"/>
      <c r="X41" s="115"/>
      <c r="Y41" s="115"/>
      <c r="Z41" s="116"/>
      <c r="AA41" s="20">
        <f>COUNTIF(AB9:AB38,"І ур")</f>
        <v>0</v>
      </c>
      <c r="AB41" s="18">
        <f>(AA41/AA40)*100</f>
        <v>0</v>
      </c>
      <c r="AC41" s="114" t="s">
        <v>22</v>
      </c>
      <c r="AD41" s="115"/>
      <c r="AE41" s="115"/>
      <c r="AF41" s="115"/>
      <c r="AG41" s="115"/>
      <c r="AH41" s="116"/>
      <c r="AI41" s="20">
        <f>COUNTIF(AJ9:AJ38,"І ур")</f>
        <v>0</v>
      </c>
      <c r="AJ41" s="18">
        <f>(AI41/AI40)*100</f>
        <v>0</v>
      </c>
      <c r="AK41" s="17"/>
      <c r="AL41" s="17"/>
      <c r="AM41" s="17"/>
    </row>
    <row r="42" spans="2:39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6"/>
      <c r="K42" s="20">
        <f>COUNTIF(L9:L38,"ІІ ур")</f>
        <v>15</v>
      </c>
      <c r="L42" s="18">
        <f>(K42/K40)*100</f>
        <v>60</v>
      </c>
      <c r="M42" s="114" t="s">
        <v>23</v>
      </c>
      <c r="N42" s="115"/>
      <c r="O42" s="115"/>
      <c r="P42" s="115"/>
      <c r="Q42" s="116"/>
      <c r="R42" s="20">
        <f>COUNTIF(S9:S38,"ІІ ур")</f>
        <v>8</v>
      </c>
      <c r="S42" s="18">
        <f>(R42/R40)*100</f>
        <v>32</v>
      </c>
      <c r="T42" s="114" t="s">
        <v>23</v>
      </c>
      <c r="U42" s="115"/>
      <c r="V42" s="115"/>
      <c r="W42" s="115"/>
      <c r="X42" s="115"/>
      <c r="Y42" s="115"/>
      <c r="Z42" s="116"/>
      <c r="AA42" s="20">
        <f>COUNTIF(AB9:AB38,"ІІ ур")</f>
        <v>7</v>
      </c>
      <c r="AB42" s="18">
        <f>(AA42/AA40)*100</f>
        <v>28.000000000000004</v>
      </c>
      <c r="AC42" s="114" t="s">
        <v>23</v>
      </c>
      <c r="AD42" s="115"/>
      <c r="AE42" s="115"/>
      <c r="AF42" s="115"/>
      <c r="AG42" s="115"/>
      <c r="AH42" s="116"/>
      <c r="AI42" s="20">
        <f>COUNTIF(AJ9:AJ38,"ІІ ур")</f>
        <v>7</v>
      </c>
      <c r="AJ42" s="18">
        <f>(AI42/AI40)*100</f>
        <v>28.000000000000004</v>
      </c>
      <c r="AK42" s="17"/>
      <c r="AL42" s="17"/>
      <c r="AM42" s="17"/>
    </row>
    <row r="43" spans="2:39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6"/>
      <c r="K43" s="20">
        <f>COUNTIF(L9:L38,"ІІІ ур")</f>
        <v>10</v>
      </c>
      <c r="L43" s="18">
        <f>(K43/K40)*100</f>
        <v>40</v>
      </c>
      <c r="M43" s="114" t="s">
        <v>24</v>
      </c>
      <c r="N43" s="115"/>
      <c r="O43" s="115"/>
      <c r="P43" s="115"/>
      <c r="Q43" s="116"/>
      <c r="R43" s="20">
        <f>COUNTIF(S9:S38,"ІІІ ур")</f>
        <v>17</v>
      </c>
      <c r="S43" s="18">
        <f>(R43/R40)*100</f>
        <v>68</v>
      </c>
      <c r="T43" s="114" t="s">
        <v>24</v>
      </c>
      <c r="U43" s="115"/>
      <c r="V43" s="115"/>
      <c r="W43" s="115"/>
      <c r="X43" s="115"/>
      <c r="Y43" s="115"/>
      <c r="Z43" s="116"/>
      <c r="AA43" s="20">
        <f>COUNTIF(AB9:AB38,"ІІІ ур")</f>
        <v>18</v>
      </c>
      <c r="AB43" s="18">
        <f>(AA43/AA40)*100</f>
        <v>72</v>
      </c>
      <c r="AC43" s="114" t="s">
        <v>24</v>
      </c>
      <c r="AD43" s="115"/>
      <c r="AE43" s="115"/>
      <c r="AF43" s="115"/>
      <c r="AG43" s="115"/>
      <c r="AH43" s="116"/>
      <c r="AI43" s="20">
        <f>COUNTIF(AJ9:AJ38,"ІІІ ур")</f>
        <v>18</v>
      </c>
      <c r="AJ43" s="18">
        <f>(AI43/AI40)*100</f>
        <v>72</v>
      </c>
      <c r="AK43" s="17"/>
      <c r="AL43" s="17"/>
      <c r="AM43" s="17"/>
    </row>
    <row r="44" spans="2:39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/>
      <c r="AL44" s="16" t="s">
        <v>14</v>
      </c>
      <c r="AM44" s="28" t="s">
        <v>9</v>
      </c>
    </row>
    <row r="45" spans="2:39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3"/>
      <c r="AL45" s="47">
        <f>COUNTA(C9:C38)</f>
        <v>25</v>
      </c>
      <c r="AM45" s="47">
        <v>100</v>
      </c>
    </row>
    <row r="46" spans="2:39" x14ac:dyDescent="0.25">
      <c r="B46" s="118"/>
      <c r="C46" s="118"/>
      <c r="D46" s="120" t="s">
        <v>330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20">
        <f>COUNTIF(AM9:AM38,"І ур")</f>
        <v>0</v>
      </c>
      <c r="AM46" s="18">
        <f>(AL46/AL45)*100</f>
        <v>0</v>
      </c>
    </row>
    <row r="47" spans="2:39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20">
        <f>COUNTIF(AM9:AM38,"ІІ ур")</f>
        <v>9</v>
      </c>
      <c r="AM47" s="18">
        <f>(AL47/AL45)*100</f>
        <v>36</v>
      </c>
    </row>
    <row r="48" spans="2:39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20">
        <f>COUNTIF(AM9:AM38,"ІІІ ур")</f>
        <v>16</v>
      </c>
      <c r="AM48" s="18">
        <f>(AL48/AL45)*100</f>
        <v>64</v>
      </c>
    </row>
    <row r="100" spans="10:11" x14ac:dyDescent="0.25">
      <c r="J100">
        <v>1</v>
      </c>
      <c r="K100" t="s">
        <v>16</v>
      </c>
    </row>
    <row r="101" spans="10:11" x14ac:dyDescent="0.25">
      <c r="J101">
        <v>1.6</v>
      </c>
      <c r="K101" t="s">
        <v>17</v>
      </c>
    </row>
    <row r="102" spans="10:11" x14ac:dyDescent="0.25">
      <c r="J102">
        <v>2.6</v>
      </c>
      <c r="K102" t="s">
        <v>18</v>
      </c>
    </row>
  </sheetData>
  <mergeCells count="52">
    <mergeCell ref="D46:AK46"/>
    <mergeCell ref="D47:AK47"/>
    <mergeCell ref="AC42:AH42"/>
    <mergeCell ref="AC43:AH43"/>
    <mergeCell ref="D48:AK48"/>
    <mergeCell ref="B39:B48"/>
    <mergeCell ref="C39:C48"/>
    <mergeCell ref="D39:J39"/>
    <mergeCell ref="D40:J40"/>
    <mergeCell ref="D41:J41"/>
    <mergeCell ref="D42:J42"/>
    <mergeCell ref="D43:J43"/>
    <mergeCell ref="D45:AK45"/>
    <mergeCell ref="M39:Q39"/>
    <mergeCell ref="M40:Q40"/>
    <mergeCell ref="M41:Q41"/>
    <mergeCell ref="T39:Z39"/>
    <mergeCell ref="T40:Z40"/>
    <mergeCell ref="AC40:AH40"/>
    <mergeCell ref="AC41:AH41"/>
    <mergeCell ref="D44:AK44"/>
    <mergeCell ref="AB7:AB8"/>
    <mergeCell ref="AH7:AH8"/>
    <mergeCell ref="AI7:AI8"/>
    <mergeCell ref="AJ7:AJ8"/>
    <mergeCell ref="L7:L8"/>
    <mergeCell ref="Q7:Q8"/>
    <mergeCell ref="R7:R8"/>
    <mergeCell ref="S7:S8"/>
    <mergeCell ref="AA7:AA8"/>
    <mergeCell ref="T41:Z41"/>
    <mergeCell ref="AC39:AH39"/>
    <mergeCell ref="M42:Q42"/>
    <mergeCell ref="M43:Q43"/>
    <mergeCell ref="T42:Z42"/>
    <mergeCell ref="T43:Z43"/>
    <mergeCell ref="A2:AN2"/>
    <mergeCell ref="A3:AN3"/>
    <mergeCell ref="A4:AN4"/>
    <mergeCell ref="B6:AM6"/>
    <mergeCell ref="B7:B8"/>
    <mergeCell ref="C7:C8"/>
    <mergeCell ref="D7:I7"/>
    <mergeCell ref="M7:P7"/>
    <mergeCell ref="T7:Y7"/>
    <mergeCell ref="AC7:AG7"/>
    <mergeCell ref="Z7:Z8"/>
    <mergeCell ref="AK7:AK8"/>
    <mergeCell ref="AL7:AL8"/>
    <mergeCell ref="AM7:AM8"/>
    <mergeCell ref="J7:J8"/>
    <mergeCell ref="K7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7"/>
  <sheetViews>
    <sheetView zoomScale="95" zoomScaleNormal="95" workbookViewId="0">
      <selection activeCell="A4" sqref="A4:W4"/>
    </sheetView>
  </sheetViews>
  <sheetFormatPr defaultRowHeight="15" x14ac:dyDescent="0.25"/>
  <cols>
    <col min="1" max="1" width="1.140625" customWidth="1"/>
    <col min="2" max="2" width="3.42578125" customWidth="1"/>
    <col min="3" max="3" width="20" customWidth="1"/>
    <col min="4" max="4" width="9.5703125" customWidth="1"/>
    <col min="5" max="5" width="4.42578125" customWidth="1"/>
    <col min="6" max="6" width="7" customWidth="1"/>
    <col min="7" max="7" width="4.140625" customWidth="1"/>
    <col min="8" max="8" width="5.28515625" customWidth="1"/>
    <col min="9" max="9" width="5.85546875" customWidth="1"/>
    <col min="10" max="10" width="5.28515625" customWidth="1"/>
    <col min="11" max="11" width="5.42578125" customWidth="1"/>
    <col min="12" max="12" width="8.5703125" customWidth="1"/>
    <col min="13" max="14" width="5" customWidth="1"/>
    <col min="15" max="15" width="5.28515625" customWidth="1"/>
    <col min="16" max="16" width="6" customWidth="1"/>
    <col min="17" max="18" width="4.140625" customWidth="1"/>
    <col min="19" max="19" width="7.85546875" customWidth="1"/>
    <col min="20" max="20" width="4.140625" customWidth="1"/>
    <col min="21" max="21" width="4.5703125" customWidth="1"/>
  </cols>
  <sheetData>
    <row r="1" spans="1:23" ht="9" customHeight="1" x14ac:dyDescent="0.25">
      <c r="B1" s="19"/>
    </row>
    <row r="2" spans="1:23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25">
      <c r="A3" s="14" t="s">
        <v>53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25">
      <c r="A4" s="14" t="s">
        <v>80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6.75" customHeight="1" x14ac:dyDescent="0.25"/>
    <row r="6" spans="1:23" x14ac:dyDescent="0.25">
      <c r="B6" s="130" t="s">
        <v>1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spans="1:23" ht="30.75" customHeight="1" x14ac:dyDescent="0.25">
      <c r="B7" s="131" t="s">
        <v>2</v>
      </c>
      <c r="C7" s="131" t="s">
        <v>3</v>
      </c>
      <c r="D7" s="132" t="s">
        <v>4</v>
      </c>
      <c r="E7" s="132"/>
      <c r="F7" s="132"/>
      <c r="G7" s="132"/>
      <c r="H7" s="132"/>
      <c r="I7" s="132"/>
      <c r="J7" s="136" t="s">
        <v>11</v>
      </c>
      <c r="K7" s="135" t="s">
        <v>12</v>
      </c>
      <c r="L7" s="137" t="s">
        <v>13</v>
      </c>
      <c r="M7" s="132" t="s">
        <v>10</v>
      </c>
      <c r="N7" s="132"/>
      <c r="O7" s="132"/>
      <c r="P7" s="132"/>
      <c r="Q7" s="138" t="s">
        <v>11</v>
      </c>
      <c r="R7" s="140" t="s">
        <v>12</v>
      </c>
      <c r="S7" s="142" t="s">
        <v>13</v>
      </c>
      <c r="T7" s="133" t="s">
        <v>5</v>
      </c>
      <c r="U7" s="135" t="s">
        <v>6</v>
      </c>
      <c r="V7" s="144" t="s">
        <v>7</v>
      </c>
    </row>
    <row r="8" spans="1:23" ht="304.5" customHeight="1" thickBot="1" x14ac:dyDescent="0.3">
      <c r="B8" s="131"/>
      <c r="C8" s="131"/>
      <c r="D8" s="32" t="s">
        <v>32</v>
      </c>
      <c r="E8" s="32" t="s">
        <v>33</v>
      </c>
      <c r="F8" s="32" t="s">
        <v>34</v>
      </c>
      <c r="G8" s="32" t="s">
        <v>35</v>
      </c>
      <c r="H8" s="32" t="s">
        <v>36</v>
      </c>
      <c r="I8" s="32" t="s">
        <v>37</v>
      </c>
      <c r="J8" s="136"/>
      <c r="K8" s="135"/>
      <c r="L8" s="137"/>
      <c r="M8" s="32" t="s">
        <v>38</v>
      </c>
      <c r="N8" s="32" t="s">
        <v>39</v>
      </c>
      <c r="O8" s="32" t="s">
        <v>52</v>
      </c>
      <c r="P8" s="32" t="s">
        <v>40</v>
      </c>
      <c r="Q8" s="139"/>
      <c r="R8" s="141"/>
      <c r="S8" s="143"/>
      <c r="T8" s="134"/>
      <c r="U8" s="135"/>
      <c r="V8" s="144"/>
    </row>
    <row r="9" spans="1:23" ht="19.5" thickBot="1" x14ac:dyDescent="0.3">
      <c r="B9" s="31">
        <v>1</v>
      </c>
      <c r="C9" s="44" t="s">
        <v>54</v>
      </c>
      <c r="D9" s="31">
        <v>3</v>
      </c>
      <c r="E9" s="31">
        <v>3</v>
      </c>
      <c r="F9" s="31">
        <v>3</v>
      </c>
      <c r="G9" s="31">
        <v>3</v>
      </c>
      <c r="H9" s="31">
        <v>3</v>
      </c>
      <c r="I9" s="31">
        <v>3</v>
      </c>
      <c r="J9" s="33">
        <f>SUM(D9:I9)</f>
        <v>18</v>
      </c>
      <c r="K9" s="34">
        <f>AVERAGE(D9:I9)</f>
        <v>3</v>
      </c>
      <c r="L9" s="35" t="str">
        <f t="shared" ref="L9:L33" si="0">IF(D9="","",VLOOKUP(K9,$J$95:$K$97,2,TRUE))</f>
        <v>ІІІ ур</v>
      </c>
      <c r="M9" s="31">
        <v>3</v>
      </c>
      <c r="N9" s="31">
        <v>3</v>
      </c>
      <c r="O9" s="31">
        <v>3</v>
      </c>
      <c r="P9" s="31">
        <v>3</v>
      </c>
      <c r="Q9" s="33">
        <f>SUM(M9:P9)</f>
        <v>12</v>
      </c>
      <c r="R9" s="34">
        <f>AVERAGE(M9:P9)</f>
        <v>3</v>
      </c>
      <c r="S9" s="35" t="str">
        <f t="shared" ref="S9:S33" si="1">IF(K9="","",VLOOKUP(R9,$J$95:$K$97,2,TRUE))</f>
        <v>ІІІ ур</v>
      </c>
      <c r="T9" s="36">
        <f>J9+Q9</f>
        <v>30</v>
      </c>
      <c r="U9" s="37">
        <f>T9/10</f>
        <v>3</v>
      </c>
      <c r="V9" s="35" t="str">
        <f t="shared" ref="V9:V33" si="2">IF(N9="","",VLOOKUP(U9,$J$95:$K$97,2,TRUE))</f>
        <v>ІІІ ур</v>
      </c>
    </row>
    <row r="10" spans="1:23" ht="19.5" thickBot="1" x14ac:dyDescent="0.3">
      <c r="B10" s="31">
        <v>2</v>
      </c>
      <c r="C10" s="45" t="s">
        <v>55</v>
      </c>
      <c r="D10" s="31">
        <v>3</v>
      </c>
      <c r="E10" s="31">
        <v>3</v>
      </c>
      <c r="F10" s="31">
        <v>3</v>
      </c>
      <c r="G10" s="31">
        <v>3</v>
      </c>
      <c r="H10" s="31">
        <v>3</v>
      </c>
      <c r="I10" s="31">
        <v>3</v>
      </c>
      <c r="J10" s="33">
        <f t="shared" ref="J10:J33" si="3">SUM(D10:I10)</f>
        <v>18</v>
      </c>
      <c r="K10" s="34">
        <f t="shared" ref="K10:K33" si="4">AVERAGE(D10:I10)</f>
        <v>3</v>
      </c>
      <c r="L10" s="35" t="str">
        <f t="shared" si="0"/>
        <v>ІІІ ур</v>
      </c>
      <c r="M10" s="31">
        <v>3</v>
      </c>
      <c r="N10" s="31">
        <v>3</v>
      </c>
      <c r="O10" s="31">
        <v>3</v>
      </c>
      <c r="P10" s="31">
        <v>3</v>
      </c>
      <c r="Q10" s="33">
        <f t="shared" ref="Q10:Q33" si="5">SUM(M10:P10)</f>
        <v>12</v>
      </c>
      <c r="R10" s="34">
        <f t="shared" ref="R10:R33" si="6">AVERAGE(M10:P10)</f>
        <v>3</v>
      </c>
      <c r="S10" s="35" t="str">
        <f t="shared" si="1"/>
        <v>ІІІ ур</v>
      </c>
      <c r="T10" s="36">
        <f t="shared" ref="T10:T33" si="7">J10+Q10</f>
        <v>30</v>
      </c>
      <c r="U10" s="37">
        <f t="shared" ref="U10:U33" si="8">T10/10</f>
        <v>3</v>
      </c>
      <c r="V10" s="35" t="str">
        <f t="shared" si="2"/>
        <v>ІІІ ур</v>
      </c>
    </row>
    <row r="11" spans="1:23" ht="19.5" thickBot="1" x14ac:dyDescent="0.3">
      <c r="B11" s="31">
        <v>3</v>
      </c>
      <c r="C11" s="45" t="s">
        <v>56</v>
      </c>
      <c r="D11" s="31">
        <v>3</v>
      </c>
      <c r="E11" s="31">
        <v>3</v>
      </c>
      <c r="F11" s="31">
        <v>3</v>
      </c>
      <c r="G11" s="31">
        <v>3</v>
      </c>
      <c r="H11" s="31">
        <v>3</v>
      </c>
      <c r="I11" s="31">
        <v>3</v>
      </c>
      <c r="J11" s="33">
        <f t="shared" si="3"/>
        <v>18</v>
      </c>
      <c r="K11" s="34">
        <f t="shared" si="4"/>
        <v>3</v>
      </c>
      <c r="L11" s="35" t="str">
        <f t="shared" si="0"/>
        <v>ІІІ ур</v>
      </c>
      <c r="M11" s="31">
        <v>3</v>
      </c>
      <c r="N11" s="31">
        <v>3</v>
      </c>
      <c r="O11" s="31">
        <v>3</v>
      </c>
      <c r="P11" s="31">
        <v>2</v>
      </c>
      <c r="Q11" s="33">
        <f t="shared" si="5"/>
        <v>11</v>
      </c>
      <c r="R11" s="34">
        <f t="shared" si="6"/>
        <v>2.75</v>
      </c>
      <c r="S11" s="35" t="str">
        <f t="shared" si="1"/>
        <v>ІІІ ур</v>
      </c>
      <c r="T11" s="36">
        <f t="shared" si="7"/>
        <v>29</v>
      </c>
      <c r="U11" s="37">
        <f t="shared" si="8"/>
        <v>2.9</v>
      </c>
      <c r="V11" s="35" t="str">
        <f t="shared" si="2"/>
        <v>ІІІ ур</v>
      </c>
    </row>
    <row r="12" spans="1:23" ht="38.25" thickBot="1" x14ac:dyDescent="0.3">
      <c r="B12" s="31">
        <v>4</v>
      </c>
      <c r="C12" s="45" t="s">
        <v>57</v>
      </c>
      <c r="D12" s="31">
        <v>3</v>
      </c>
      <c r="E12" s="31">
        <v>3</v>
      </c>
      <c r="F12" s="31">
        <v>3</v>
      </c>
      <c r="G12" s="31">
        <v>3</v>
      </c>
      <c r="H12" s="31">
        <v>3</v>
      </c>
      <c r="I12" s="31">
        <v>3</v>
      </c>
      <c r="J12" s="33">
        <f t="shared" si="3"/>
        <v>18</v>
      </c>
      <c r="K12" s="34">
        <f t="shared" si="4"/>
        <v>3</v>
      </c>
      <c r="L12" s="35" t="str">
        <f t="shared" si="0"/>
        <v>ІІІ ур</v>
      </c>
      <c r="M12" s="31">
        <v>3</v>
      </c>
      <c r="N12" s="31">
        <v>3</v>
      </c>
      <c r="O12" s="31">
        <v>3</v>
      </c>
      <c r="P12" s="31">
        <v>3</v>
      </c>
      <c r="Q12" s="33">
        <f t="shared" si="5"/>
        <v>12</v>
      </c>
      <c r="R12" s="34">
        <f t="shared" si="6"/>
        <v>3</v>
      </c>
      <c r="S12" s="35" t="str">
        <f t="shared" si="1"/>
        <v>ІІІ ур</v>
      </c>
      <c r="T12" s="36">
        <f>J12+Q12</f>
        <v>30</v>
      </c>
      <c r="U12" s="37">
        <f>T12/10</f>
        <v>3</v>
      </c>
      <c r="V12" s="35" t="str">
        <f t="shared" si="2"/>
        <v>ІІІ ур</v>
      </c>
    </row>
    <row r="13" spans="1:23" ht="19.5" thickBot="1" x14ac:dyDescent="0.3">
      <c r="B13" s="31">
        <v>5</v>
      </c>
      <c r="C13" s="45" t="s">
        <v>58</v>
      </c>
      <c r="D13" s="31">
        <v>3</v>
      </c>
      <c r="E13" s="31">
        <v>3</v>
      </c>
      <c r="F13" s="31">
        <v>3</v>
      </c>
      <c r="G13" s="31">
        <v>3</v>
      </c>
      <c r="H13" s="31">
        <v>3</v>
      </c>
      <c r="I13" s="31">
        <v>3</v>
      </c>
      <c r="J13" s="33">
        <f t="shared" si="3"/>
        <v>18</v>
      </c>
      <c r="K13" s="34">
        <f t="shared" si="4"/>
        <v>3</v>
      </c>
      <c r="L13" s="35" t="str">
        <f t="shared" si="0"/>
        <v>ІІІ ур</v>
      </c>
      <c r="M13" s="31">
        <v>3</v>
      </c>
      <c r="N13" s="31">
        <v>3</v>
      </c>
      <c r="O13" s="31">
        <v>3</v>
      </c>
      <c r="P13" s="31">
        <v>3</v>
      </c>
      <c r="Q13" s="33">
        <f t="shared" si="5"/>
        <v>12</v>
      </c>
      <c r="R13" s="34">
        <f t="shared" si="6"/>
        <v>3</v>
      </c>
      <c r="S13" s="35" t="str">
        <f t="shared" si="1"/>
        <v>ІІІ ур</v>
      </c>
      <c r="T13" s="36">
        <f t="shared" si="7"/>
        <v>30</v>
      </c>
      <c r="U13" s="37">
        <f t="shared" si="8"/>
        <v>3</v>
      </c>
      <c r="V13" s="35" t="str">
        <f t="shared" si="2"/>
        <v>ІІІ ур</v>
      </c>
    </row>
    <row r="14" spans="1:23" ht="38.25" thickBot="1" x14ac:dyDescent="0.3">
      <c r="B14" s="31">
        <v>6</v>
      </c>
      <c r="C14" s="45" t="s">
        <v>59</v>
      </c>
      <c r="D14" s="31">
        <v>3</v>
      </c>
      <c r="E14" s="31">
        <v>3</v>
      </c>
      <c r="F14" s="31">
        <v>3</v>
      </c>
      <c r="G14" s="31">
        <v>3</v>
      </c>
      <c r="H14" s="31">
        <v>2</v>
      </c>
      <c r="I14" s="31">
        <v>2</v>
      </c>
      <c r="J14" s="33">
        <f t="shared" si="3"/>
        <v>16</v>
      </c>
      <c r="K14" s="34">
        <f t="shared" si="4"/>
        <v>2.6666666666666665</v>
      </c>
      <c r="L14" s="35" t="str">
        <f t="shared" si="0"/>
        <v>ІІІ ур</v>
      </c>
      <c r="M14" s="31">
        <v>3</v>
      </c>
      <c r="N14" s="31">
        <v>3</v>
      </c>
      <c r="O14" s="31">
        <v>3</v>
      </c>
      <c r="P14" s="31">
        <v>3</v>
      </c>
      <c r="Q14" s="33">
        <f t="shared" si="5"/>
        <v>12</v>
      </c>
      <c r="R14" s="34">
        <f t="shared" si="6"/>
        <v>3</v>
      </c>
      <c r="S14" s="35" t="str">
        <f t="shared" si="1"/>
        <v>ІІІ ур</v>
      </c>
      <c r="T14" s="36">
        <f t="shared" si="7"/>
        <v>28</v>
      </c>
      <c r="U14" s="37">
        <f t="shared" si="8"/>
        <v>2.8</v>
      </c>
      <c r="V14" s="35" t="str">
        <f t="shared" si="2"/>
        <v>ІІІ ур</v>
      </c>
    </row>
    <row r="15" spans="1:23" ht="19.5" thickBot="1" x14ac:dyDescent="0.3">
      <c r="B15" s="31">
        <v>7</v>
      </c>
      <c r="C15" s="45" t="s">
        <v>60</v>
      </c>
      <c r="D15" s="31">
        <v>3</v>
      </c>
      <c r="E15" s="31">
        <v>3</v>
      </c>
      <c r="F15" s="31">
        <v>3</v>
      </c>
      <c r="G15" s="31">
        <v>3</v>
      </c>
      <c r="H15" s="31">
        <v>3</v>
      </c>
      <c r="I15" s="31">
        <v>3</v>
      </c>
      <c r="J15" s="33">
        <f t="shared" si="3"/>
        <v>18</v>
      </c>
      <c r="K15" s="34">
        <f t="shared" si="4"/>
        <v>3</v>
      </c>
      <c r="L15" s="35" t="str">
        <f t="shared" si="0"/>
        <v>ІІІ ур</v>
      </c>
      <c r="M15" s="31">
        <v>3</v>
      </c>
      <c r="N15" s="31">
        <v>3</v>
      </c>
      <c r="O15" s="31">
        <v>3</v>
      </c>
      <c r="P15" s="31">
        <v>3</v>
      </c>
      <c r="Q15" s="33">
        <f t="shared" si="5"/>
        <v>12</v>
      </c>
      <c r="R15" s="34">
        <f t="shared" si="6"/>
        <v>3</v>
      </c>
      <c r="S15" s="35" t="str">
        <f t="shared" si="1"/>
        <v>ІІІ ур</v>
      </c>
      <c r="T15" s="36">
        <f t="shared" si="7"/>
        <v>30</v>
      </c>
      <c r="U15" s="37">
        <f t="shared" si="8"/>
        <v>3</v>
      </c>
      <c r="V15" s="35" t="str">
        <f t="shared" si="2"/>
        <v>ІІІ ур</v>
      </c>
    </row>
    <row r="16" spans="1:23" ht="38.25" thickBot="1" x14ac:dyDescent="0.3">
      <c r="B16" s="31">
        <v>8</v>
      </c>
      <c r="C16" s="45" t="s">
        <v>61</v>
      </c>
      <c r="D16" s="31">
        <v>3</v>
      </c>
      <c r="E16" s="31">
        <v>3</v>
      </c>
      <c r="F16" s="31">
        <v>3</v>
      </c>
      <c r="G16" s="31">
        <v>2</v>
      </c>
      <c r="H16" s="31">
        <v>3</v>
      </c>
      <c r="I16" s="31">
        <v>2</v>
      </c>
      <c r="J16" s="33">
        <f t="shared" si="3"/>
        <v>16</v>
      </c>
      <c r="K16" s="34">
        <f t="shared" si="4"/>
        <v>2.6666666666666665</v>
      </c>
      <c r="L16" s="35" t="str">
        <f t="shared" si="0"/>
        <v>ІІІ ур</v>
      </c>
      <c r="M16" s="31">
        <v>3</v>
      </c>
      <c r="N16" s="31">
        <v>3</v>
      </c>
      <c r="O16" s="31">
        <v>3</v>
      </c>
      <c r="P16" s="31">
        <v>2</v>
      </c>
      <c r="Q16" s="33">
        <f t="shared" si="5"/>
        <v>11</v>
      </c>
      <c r="R16" s="34">
        <f t="shared" si="6"/>
        <v>2.75</v>
      </c>
      <c r="S16" s="35" t="str">
        <f t="shared" si="1"/>
        <v>ІІІ ур</v>
      </c>
      <c r="T16" s="36">
        <f t="shared" si="7"/>
        <v>27</v>
      </c>
      <c r="U16" s="37">
        <f t="shared" si="8"/>
        <v>2.7</v>
      </c>
      <c r="V16" s="35" t="str">
        <f t="shared" si="2"/>
        <v>ІІІ ур</v>
      </c>
    </row>
    <row r="17" spans="2:22" ht="19.5" thickBot="1" x14ac:dyDescent="0.3">
      <c r="B17" s="31">
        <v>9</v>
      </c>
      <c r="C17" s="45" t="s">
        <v>62</v>
      </c>
      <c r="D17" s="31">
        <v>3</v>
      </c>
      <c r="E17" s="31">
        <v>3</v>
      </c>
      <c r="F17" s="31">
        <v>3</v>
      </c>
      <c r="G17" s="31">
        <v>3</v>
      </c>
      <c r="H17" s="31">
        <v>3</v>
      </c>
      <c r="I17" s="31">
        <v>3</v>
      </c>
      <c r="J17" s="33">
        <f t="shared" si="3"/>
        <v>18</v>
      </c>
      <c r="K17" s="34">
        <f t="shared" si="4"/>
        <v>3</v>
      </c>
      <c r="L17" s="35" t="str">
        <f t="shared" si="0"/>
        <v>ІІІ ур</v>
      </c>
      <c r="M17" s="31">
        <v>3</v>
      </c>
      <c r="N17" s="31">
        <v>3</v>
      </c>
      <c r="O17" s="31">
        <v>3</v>
      </c>
      <c r="P17" s="31">
        <v>3</v>
      </c>
      <c r="Q17" s="33">
        <f t="shared" si="5"/>
        <v>12</v>
      </c>
      <c r="R17" s="34">
        <f t="shared" si="6"/>
        <v>3</v>
      </c>
      <c r="S17" s="35" t="str">
        <f t="shared" si="1"/>
        <v>ІІІ ур</v>
      </c>
      <c r="T17" s="36">
        <f t="shared" si="7"/>
        <v>30</v>
      </c>
      <c r="U17" s="37">
        <f t="shared" si="8"/>
        <v>3</v>
      </c>
      <c r="V17" s="35" t="str">
        <f t="shared" si="2"/>
        <v>ІІІ ур</v>
      </c>
    </row>
    <row r="18" spans="2:22" ht="38.25" thickBot="1" x14ac:dyDescent="0.3">
      <c r="B18" s="31">
        <v>10</v>
      </c>
      <c r="C18" s="45" t="s">
        <v>63</v>
      </c>
      <c r="D18" s="31">
        <v>3</v>
      </c>
      <c r="E18" s="31">
        <v>3</v>
      </c>
      <c r="F18" s="31">
        <v>3</v>
      </c>
      <c r="G18" s="31">
        <v>3</v>
      </c>
      <c r="H18" s="31">
        <v>3</v>
      </c>
      <c r="I18" s="31">
        <v>3</v>
      </c>
      <c r="J18" s="33">
        <f t="shared" si="3"/>
        <v>18</v>
      </c>
      <c r="K18" s="34">
        <f t="shared" si="4"/>
        <v>3</v>
      </c>
      <c r="L18" s="35" t="str">
        <f t="shared" si="0"/>
        <v>ІІІ ур</v>
      </c>
      <c r="M18" s="31">
        <v>3</v>
      </c>
      <c r="N18" s="31">
        <v>3</v>
      </c>
      <c r="O18" s="31">
        <v>3</v>
      </c>
      <c r="P18" s="31">
        <v>3</v>
      </c>
      <c r="Q18" s="33">
        <f t="shared" si="5"/>
        <v>12</v>
      </c>
      <c r="R18" s="34">
        <f t="shared" si="6"/>
        <v>3</v>
      </c>
      <c r="S18" s="35" t="str">
        <f t="shared" si="1"/>
        <v>ІІІ ур</v>
      </c>
      <c r="T18" s="36">
        <f t="shared" si="7"/>
        <v>30</v>
      </c>
      <c r="U18" s="37">
        <f t="shared" si="8"/>
        <v>3</v>
      </c>
      <c r="V18" s="35" t="str">
        <f t="shared" si="2"/>
        <v>ІІІ ур</v>
      </c>
    </row>
    <row r="19" spans="2:22" ht="19.5" thickBot="1" x14ac:dyDescent="0.3">
      <c r="B19" s="31">
        <v>11</v>
      </c>
      <c r="C19" s="45" t="s">
        <v>64</v>
      </c>
      <c r="D19" s="31">
        <v>3</v>
      </c>
      <c r="E19" s="31">
        <v>3</v>
      </c>
      <c r="F19" s="31">
        <v>3</v>
      </c>
      <c r="G19" s="31">
        <v>3</v>
      </c>
      <c r="H19" s="31">
        <v>2</v>
      </c>
      <c r="I19" s="31">
        <v>2</v>
      </c>
      <c r="J19" s="33">
        <f t="shared" si="3"/>
        <v>16</v>
      </c>
      <c r="K19" s="34">
        <f t="shared" si="4"/>
        <v>2.6666666666666665</v>
      </c>
      <c r="L19" s="35" t="str">
        <f t="shared" si="0"/>
        <v>ІІІ ур</v>
      </c>
      <c r="M19" s="31">
        <v>3</v>
      </c>
      <c r="N19" s="31">
        <v>3</v>
      </c>
      <c r="O19" s="31">
        <v>3</v>
      </c>
      <c r="P19" s="31">
        <v>3</v>
      </c>
      <c r="Q19" s="33">
        <f t="shared" si="5"/>
        <v>12</v>
      </c>
      <c r="R19" s="34">
        <f t="shared" si="6"/>
        <v>3</v>
      </c>
      <c r="S19" s="35" t="str">
        <f t="shared" si="1"/>
        <v>ІІІ ур</v>
      </c>
      <c r="T19" s="36">
        <f t="shared" si="7"/>
        <v>28</v>
      </c>
      <c r="U19" s="37">
        <f t="shared" si="8"/>
        <v>2.8</v>
      </c>
      <c r="V19" s="35" t="str">
        <f t="shared" si="2"/>
        <v>ІІІ ур</v>
      </c>
    </row>
    <row r="20" spans="2:22" ht="38.25" thickBot="1" x14ac:dyDescent="0.3">
      <c r="B20" s="31">
        <v>12</v>
      </c>
      <c r="C20" s="45" t="s">
        <v>65</v>
      </c>
      <c r="D20" s="31">
        <v>3</v>
      </c>
      <c r="E20" s="31">
        <v>3</v>
      </c>
      <c r="F20" s="31">
        <v>3</v>
      </c>
      <c r="G20" s="31">
        <v>3</v>
      </c>
      <c r="H20" s="31">
        <v>3</v>
      </c>
      <c r="I20" s="31">
        <v>3</v>
      </c>
      <c r="J20" s="33">
        <f t="shared" si="3"/>
        <v>18</v>
      </c>
      <c r="K20" s="34">
        <f t="shared" si="4"/>
        <v>3</v>
      </c>
      <c r="L20" s="35" t="str">
        <f t="shared" si="0"/>
        <v>ІІІ ур</v>
      </c>
      <c r="M20" s="31">
        <v>3</v>
      </c>
      <c r="N20" s="31">
        <v>3</v>
      </c>
      <c r="O20" s="31">
        <v>3</v>
      </c>
      <c r="P20" s="31">
        <v>3</v>
      </c>
      <c r="Q20" s="33">
        <f t="shared" si="5"/>
        <v>12</v>
      </c>
      <c r="R20" s="34">
        <f t="shared" si="6"/>
        <v>3</v>
      </c>
      <c r="S20" s="35" t="str">
        <f t="shared" si="1"/>
        <v>ІІІ ур</v>
      </c>
      <c r="T20" s="36">
        <f t="shared" si="7"/>
        <v>30</v>
      </c>
      <c r="U20" s="37">
        <f t="shared" si="8"/>
        <v>3</v>
      </c>
      <c r="V20" s="35" t="str">
        <f t="shared" si="2"/>
        <v>ІІІ ур</v>
      </c>
    </row>
    <row r="21" spans="2:22" ht="19.5" thickBot="1" x14ac:dyDescent="0.3">
      <c r="B21" s="31">
        <v>13</v>
      </c>
      <c r="C21" s="45" t="s">
        <v>66</v>
      </c>
      <c r="D21" s="31">
        <v>3</v>
      </c>
      <c r="E21" s="31">
        <v>3</v>
      </c>
      <c r="F21" s="31">
        <v>3</v>
      </c>
      <c r="G21" s="31">
        <v>3</v>
      </c>
      <c r="H21" s="31">
        <v>3</v>
      </c>
      <c r="I21" s="31">
        <v>3</v>
      </c>
      <c r="J21" s="33">
        <f t="shared" si="3"/>
        <v>18</v>
      </c>
      <c r="K21" s="34">
        <f t="shared" si="4"/>
        <v>3</v>
      </c>
      <c r="L21" s="35" t="str">
        <f t="shared" si="0"/>
        <v>ІІІ ур</v>
      </c>
      <c r="M21" s="31">
        <v>3</v>
      </c>
      <c r="N21" s="31">
        <v>3</v>
      </c>
      <c r="O21" s="31">
        <v>3</v>
      </c>
      <c r="P21" s="31">
        <v>3</v>
      </c>
      <c r="Q21" s="33">
        <f t="shared" si="5"/>
        <v>12</v>
      </c>
      <c r="R21" s="34">
        <f t="shared" si="6"/>
        <v>3</v>
      </c>
      <c r="S21" s="35" t="str">
        <f t="shared" si="1"/>
        <v>ІІІ ур</v>
      </c>
      <c r="T21" s="36">
        <f t="shared" si="7"/>
        <v>30</v>
      </c>
      <c r="U21" s="37">
        <f t="shared" si="8"/>
        <v>3</v>
      </c>
      <c r="V21" s="35" t="str">
        <f t="shared" si="2"/>
        <v>ІІІ ур</v>
      </c>
    </row>
    <row r="22" spans="2:22" ht="38.25" thickBot="1" x14ac:dyDescent="0.3">
      <c r="B22" s="31">
        <v>14</v>
      </c>
      <c r="C22" s="45" t="s">
        <v>67</v>
      </c>
      <c r="D22" s="31">
        <v>2</v>
      </c>
      <c r="E22" s="31">
        <v>2</v>
      </c>
      <c r="F22" s="31">
        <v>2</v>
      </c>
      <c r="G22" s="31">
        <v>2</v>
      </c>
      <c r="H22" s="31">
        <v>2</v>
      </c>
      <c r="I22" s="31">
        <v>2</v>
      </c>
      <c r="J22" s="33">
        <f t="shared" si="3"/>
        <v>12</v>
      </c>
      <c r="K22" s="34">
        <f t="shared" si="4"/>
        <v>2</v>
      </c>
      <c r="L22" s="35" t="str">
        <f t="shared" si="0"/>
        <v>ІІ ур</v>
      </c>
      <c r="M22" s="31">
        <v>2</v>
      </c>
      <c r="N22" s="31">
        <v>2</v>
      </c>
      <c r="O22" s="31">
        <v>2</v>
      </c>
      <c r="P22" s="31">
        <v>2</v>
      </c>
      <c r="Q22" s="33">
        <f t="shared" si="5"/>
        <v>8</v>
      </c>
      <c r="R22" s="34">
        <f t="shared" si="6"/>
        <v>2</v>
      </c>
      <c r="S22" s="35" t="str">
        <f t="shared" si="1"/>
        <v>ІІ ур</v>
      </c>
      <c r="T22" s="36">
        <f t="shared" si="7"/>
        <v>20</v>
      </c>
      <c r="U22" s="37">
        <f t="shared" si="8"/>
        <v>2</v>
      </c>
      <c r="V22" s="35" t="str">
        <f t="shared" si="2"/>
        <v>ІІ ур</v>
      </c>
    </row>
    <row r="23" spans="2:22" ht="19.5" thickBot="1" x14ac:dyDescent="0.3">
      <c r="B23" s="31">
        <v>15</v>
      </c>
      <c r="C23" s="45" t="s">
        <v>68</v>
      </c>
      <c r="D23" s="31">
        <v>3</v>
      </c>
      <c r="E23" s="31">
        <v>3</v>
      </c>
      <c r="F23" s="31">
        <v>3</v>
      </c>
      <c r="G23" s="31">
        <v>3</v>
      </c>
      <c r="H23" s="31">
        <v>3</v>
      </c>
      <c r="I23" s="31">
        <v>3</v>
      </c>
      <c r="J23" s="33">
        <f t="shared" si="3"/>
        <v>18</v>
      </c>
      <c r="K23" s="34">
        <f t="shared" si="4"/>
        <v>3</v>
      </c>
      <c r="L23" s="35" t="str">
        <f t="shared" si="0"/>
        <v>ІІІ ур</v>
      </c>
      <c r="M23" s="31">
        <v>3</v>
      </c>
      <c r="N23" s="31">
        <v>3</v>
      </c>
      <c r="O23" s="31">
        <v>3</v>
      </c>
      <c r="P23" s="31">
        <v>3</v>
      </c>
      <c r="Q23" s="33">
        <f t="shared" si="5"/>
        <v>12</v>
      </c>
      <c r="R23" s="34">
        <f t="shared" si="6"/>
        <v>3</v>
      </c>
      <c r="S23" s="35" t="str">
        <f t="shared" si="1"/>
        <v>ІІІ ур</v>
      </c>
      <c r="T23" s="36">
        <f t="shared" si="7"/>
        <v>30</v>
      </c>
      <c r="U23" s="37">
        <f t="shared" si="8"/>
        <v>3</v>
      </c>
      <c r="V23" s="35" t="str">
        <f t="shared" si="2"/>
        <v>ІІІ ур</v>
      </c>
    </row>
    <row r="24" spans="2:22" ht="38.25" thickBot="1" x14ac:dyDescent="0.3">
      <c r="B24" s="31">
        <v>16</v>
      </c>
      <c r="C24" s="45" t="s">
        <v>69</v>
      </c>
      <c r="D24" s="31">
        <v>2</v>
      </c>
      <c r="E24" s="31">
        <v>2</v>
      </c>
      <c r="F24" s="31">
        <v>2</v>
      </c>
      <c r="G24" s="31">
        <v>2</v>
      </c>
      <c r="H24" s="31">
        <v>3</v>
      </c>
      <c r="I24" s="31">
        <v>2</v>
      </c>
      <c r="J24" s="33">
        <f t="shared" si="3"/>
        <v>13</v>
      </c>
      <c r="K24" s="34">
        <f t="shared" si="4"/>
        <v>2.1666666666666665</v>
      </c>
      <c r="L24" s="35" t="str">
        <f t="shared" si="0"/>
        <v>ІІ ур</v>
      </c>
      <c r="M24" s="31">
        <v>2</v>
      </c>
      <c r="N24" s="31">
        <v>2</v>
      </c>
      <c r="O24" s="31">
        <v>2</v>
      </c>
      <c r="P24" s="31">
        <v>2</v>
      </c>
      <c r="Q24" s="33">
        <f t="shared" si="5"/>
        <v>8</v>
      </c>
      <c r="R24" s="34">
        <f t="shared" si="6"/>
        <v>2</v>
      </c>
      <c r="S24" s="35" t="str">
        <f t="shared" si="1"/>
        <v>ІІ ур</v>
      </c>
      <c r="T24" s="36">
        <f t="shared" si="7"/>
        <v>21</v>
      </c>
      <c r="U24" s="37">
        <f t="shared" si="8"/>
        <v>2.1</v>
      </c>
      <c r="V24" s="35" t="str">
        <f t="shared" si="2"/>
        <v>ІІ ур</v>
      </c>
    </row>
    <row r="25" spans="2:22" ht="38.25" thickBot="1" x14ac:dyDescent="0.3">
      <c r="B25" s="31">
        <v>17</v>
      </c>
      <c r="C25" s="45" t="s">
        <v>70</v>
      </c>
      <c r="D25" s="31">
        <v>3</v>
      </c>
      <c r="E25" s="31">
        <v>3</v>
      </c>
      <c r="F25" s="31">
        <v>3</v>
      </c>
      <c r="G25" s="31">
        <v>3</v>
      </c>
      <c r="H25" s="31">
        <v>3</v>
      </c>
      <c r="I25" s="31">
        <v>3</v>
      </c>
      <c r="J25" s="33">
        <f t="shared" si="3"/>
        <v>18</v>
      </c>
      <c r="K25" s="34">
        <f t="shared" si="4"/>
        <v>3</v>
      </c>
      <c r="L25" s="35" t="str">
        <f t="shared" si="0"/>
        <v>ІІІ ур</v>
      </c>
      <c r="M25" s="31">
        <v>3</v>
      </c>
      <c r="N25" s="31">
        <v>3</v>
      </c>
      <c r="O25" s="31">
        <v>3</v>
      </c>
      <c r="P25" s="31">
        <v>3</v>
      </c>
      <c r="Q25" s="33">
        <f t="shared" si="5"/>
        <v>12</v>
      </c>
      <c r="R25" s="34">
        <f t="shared" si="6"/>
        <v>3</v>
      </c>
      <c r="S25" s="35" t="str">
        <f t="shared" si="1"/>
        <v>ІІІ ур</v>
      </c>
      <c r="T25" s="36">
        <f t="shared" si="7"/>
        <v>30</v>
      </c>
      <c r="U25" s="37">
        <f t="shared" si="8"/>
        <v>3</v>
      </c>
      <c r="V25" s="35" t="str">
        <f t="shared" si="2"/>
        <v>ІІІ ур</v>
      </c>
    </row>
    <row r="26" spans="2:22" ht="38.25" thickBot="1" x14ac:dyDescent="0.3">
      <c r="B26" s="31">
        <v>18</v>
      </c>
      <c r="C26" s="45" t="s">
        <v>71</v>
      </c>
      <c r="D26" s="31">
        <v>3</v>
      </c>
      <c r="E26" s="31">
        <v>3</v>
      </c>
      <c r="F26" s="31">
        <v>3</v>
      </c>
      <c r="G26" s="31">
        <v>3</v>
      </c>
      <c r="H26" s="31">
        <v>3</v>
      </c>
      <c r="I26" s="31">
        <v>2</v>
      </c>
      <c r="J26" s="33">
        <f t="shared" si="3"/>
        <v>17</v>
      </c>
      <c r="K26" s="34">
        <f t="shared" si="4"/>
        <v>2.8333333333333335</v>
      </c>
      <c r="L26" s="35" t="str">
        <f t="shared" si="0"/>
        <v>ІІІ ур</v>
      </c>
      <c r="M26" s="31">
        <v>3</v>
      </c>
      <c r="N26" s="31">
        <v>3</v>
      </c>
      <c r="O26" s="31">
        <v>3</v>
      </c>
      <c r="P26" s="31">
        <v>3</v>
      </c>
      <c r="Q26" s="33">
        <f t="shared" si="5"/>
        <v>12</v>
      </c>
      <c r="R26" s="34">
        <f t="shared" si="6"/>
        <v>3</v>
      </c>
      <c r="S26" s="35" t="str">
        <f t="shared" si="1"/>
        <v>ІІІ ур</v>
      </c>
      <c r="T26" s="36">
        <f t="shared" si="7"/>
        <v>29</v>
      </c>
      <c r="U26" s="37">
        <f t="shared" si="8"/>
        <v>2.9</v>
      </c>
      <c r="V26" s="35" t="str">
        <f t="shared" si="2"/>
        <v>ІІІ ур</v>
      </c>
    </row>
    <row r="27" spans="2:22" ht="19.5" thickBot="1" x14ac:dyDescent="0.3">
      <c r="B27" s="31">
        <v>19</v>
      </c>
      <c r="C27" s="45" t="s">
        <v>72</v>
      </c>
      <c r="D27" s="31">
        <v>3</v>
      </c>
      <c r="E27" s="31">
        <v>3</v>
      </c>
      <c r="F27" s="31">
        <v>3</v>
      </c>
      <c r="G27" s="31">
        <v>3</v>
      </c>
      <c r="H27" s="31">
        <v>3</v>
      </c>
      <c r="I27" s="31">
        <v>2</v>
      </c>
      <c r="J27" s="33">
        <f t="shared" si="3"/>
        <v>17</v>
      </c>
      <c r="K27" s="34">
        <f t="shared" si="4"/>
        <v>2.8333333333333335</v>
      </c>
      <c r="L27" s="35" t="str">
        <f t="shared" si="0"/>
        <v>ІІІ ур</v>
      </c>
      <c r="M27" s="31">
        <v>3</v>
      </c>
      <c r="N27" s="31">
        <v>3</v>
      </c>
      <c r="O27" s="31">
        <v>3</v>
      </c>
      <c r="P27" s="31">
        <v>3</v>
      </c>
      <c r="Q27" s="33">
        <f t="shared" si="5"/>
        <v>12</v>
      </c>
      <c r="R27" s="34">
        <f t="shared" si="6"/>
        <v>3</v>
      </c>
      <c r="S27" s="35" t="str">
        <f t="shared" si="1"/>
        <v>ІІІ ур</v>
      </c>
      <c r="T27" s="36">
        <f t="shared" si="7"/>
        <v>29</v>
      </c>
      <c r="U27" s="37">
        <f t="shared" si="8"/>
        <v>2.9</v>
      </c>
      <c r="V27" s="35" t="str">
        <f t="shared" si="2"/>
        <v>ІІІ ур</v>
      </c>
    </row>
    <row r="28" spans="2:22" ht="38.25" thickBot="1" x14ac:dyDescent="0.3">
      <c r="B28" s="31">
        <v>20</v>
      </c>
      <c r="C28" s="45" t="s">
        <v>73</v>
      </c>
      <c r="D28" s="31">
        <v>3</v>
      </c>
      <c r="E28" s="31">
        <v>3</v>
      </c>
      <c r="F28" s="31">
        <v>3</v>
      </c>
      <c r="G28" s="31">
        <v>3</v>
      </c>
      <c r="H28" s="31">
        <v>3</v>
      </c>
      <c r="I28" s="31">
        <v>3</v>
      </c>
      <c r="J28" s="33">
        <f t="shared" si="3"/>
        <v>18</v>
      </c>
      <c r="K28" s="34">
        <f t="shared" si="4"/>
        <v>3</v>
      </c>
      <c r="L28" s="35" t="str">
        <f t="shared" si="0"/>
        <v>ІІІ ур</v>
      </c>
      <c r="M28" s="31">
        <v>3</v>
      </c>
      <c r="N28" s="31">
        <v>3</v>
      </c>
      <c r="O28" s="31">
        <v>3</v>
      </c>
      <c r="P28" s="31">
        <v>3</v>
      </c>
      <c r="Q28" s="33">
        <f t="shared" si="5"/>
        <v>12</v>
      </c>
      <c r="R28" s="34">
        <f t="shared" si="6"/>
        <v>3</v>
      </c>
      <c r="S28" s="35" t="str">
        <f t="shared" si="1"/>
        <v>ІІІ ур</v>
      </c>
      <c r="T28" s="36">
        <f t="shared" si="7"/>
        <v>30</v>
      </c>
      <c r="U28" s="37">
        <f t="shared" si="8"/>
        <v>3</v>
      </c>
      <c r="V28" s="35" t="str">
        <f t="shared" si="2"/>
        <v>ІІІ ур</v>
      </c>
    </row>
    <row r="29" spans="2:22" ht="38.25" thickBot="1" x14ac:dyDescent="0.3">
      <c r="B29" s="31">
        <v>21</v>
      </c>
      <c r="C29" s="45" t="s">
        <v>74</v>
      </c>
      <c r="D29" s="31">
        <v>3</v>
      </c>
      <c r="E29" s="31">
        <v>3</v>
      </c>
      <c r="F29" s="31">
        <v>3</v>
      </c>
      <c r="G29" s="31">
        <v>3</v>
      </c>
      <c r="H29" s="31">
        <v>3</v>
      </c>
      <c r="I29" s="31">
        <v>3</v>
      </c>
      <c r="J29" s="33">
        <f t="shared" si="3"/>
        <v>18</v>
      </c>
      <c r="K29" s="34">
        <f t="shared" si="4"/>
        <v>3</v>
      </c>
      <c r="L29" s="35" t="str">
        <f t="shared" si="0"/>
        <v>ІІІ ур</v>
      </c>
      <c r="M29" s="31">
        <v>3</v>
      </c>
      <c r="N29" s="31">
        <v>3</v>
      </c>
      <c r="O29" s="31">
        <v>3</v>
      </c>
      <c r="P29" s="31">
        <v>3</v>
      </c>
      <c r="Q29" s="33">
        <f t="shared" si="5"/>
        <v>12</v>
      </c>
      <c r="R29" s="34">
        <f t="shared" si="6"/>
        <v>3</v>
      </c>
      <c r="S29" s="35" t="str">
        <f t="shared" si="1"/>
        <v>ІІІ ур</v>
      </c>
      <c r="T29" s="36">
        <f t="shared" si="7"/>
        <v>30</v>
      </c>
      <c r="U29" s="37">
        <f t="shared" si="8"/>
        <v>3</v>
      </c>
      <c r="V29" s="35" t="str">
        <f t="shared" si="2"/>
        <v>ІІІ ур</v>
      </c>
    </row>
    <row r="30" spans="2:22" ht="19.5" thickBot="1" x14ac:dyDescent="0.3">
      <c r="B30" s="31">
        <v>22</v>
      </c>
      <c r="C30" s="45" t="s">
        <v>75</v>
      </c>
      <c r="D30" s="31">
        <v>3</v>
      </c>
      <c r="E30" s="31">
        <v>3</v>
      </c>
      <c r="F30" s="31">
        <v>3</v>
      </c>
      <c r="G30" s="31">
        <v>3</v>
      </c>
      <c r="H30" s="31">
        <v>3</v>
      </c>
      <c r="I30" s="31">
        <v>3</v>
      </c>
      <c r="J30" s="33">
        <f t="shared" si="3"/>
        <v>18</v>
      </c>
      <c r="K30" s="34">
        <f t="shared" si="4"/>
        <v>3</v>
      </c>
      <c r="L30" s="35" t="str">
        <f t="shared" si="0"/>
        <v>ІІІ ур</v>
      </c>
      <c r="M30" s="31">
        <v>3</v>
      </c>
      <c r="N30" s="31">
        <v>3</v>
      </c>
      <c r="O30" s="31">
        <v>3</v>
      </c>
      <c r="P30" s="31">
        <v>3</v>
      </c>
      <c r="Q30" s="33">
        <f t="shared" si="5"/>
        <v>12</v>
      </c>
      <c r="R30" s="34">
        <f t="shared" si="6"/>
        <v>3</v>
      </c>
      <c r="S30" s="35" t="str">
        <f t="shared" si="1"/>
        <v>ІІІ ур</v>
      </c>
      <c r="T30" s="36">
        <f t="shared" si="7"/>
        <v>30</v>
      </c>
      <c r="U30" s="37">
        <f t="shared" si="8"/>
        <v>3</v>
      </c>
      <c r="V30" s="35" t="str">
        <f t="shared" si="2"/>
        <v>ІІІ ур</v>
      </c>
    </row>
    <row r="31" spans="2:22" ht="38.25" thickBot="1" x14ac:dyDescent="0.3">
      <c r="B31" s="31">
        <v>23</v>
      </c>
      <c r="C31" s="45" t="s">
        <v>76</v>
      </c>
      <c r="D31" s="31">
        <v>2</v>
      </c>
      <c r="E31" s="31">
        <v>2</v>
      </c>
      <c r="F31" s="31">
        <v>2</v>
      </c>
      <c r="G31" s="31">
        <v>2</v>
      </c>
      <c r="H31" s="31">
        <v>2</v>
      </c>
      <c r="I31" s="31">
        <v>2</v>
      </c>
      <c r="J31" s="33">
        <f t="shared" si="3"/>
        <v>12</v>
      </c>
      <c r="K31" s="34">
        <f t="shared" si="4"/>
        <v>2</v>
      </c>
      <c r="L31" s="35" t="str">
        <f t="shared" si="0"/>
        <v>ІІ ур</v>
      </c>
      <c r="M31" s="31">
        <v>2</v>
      </c>
      <c r="N31" s="31">
        <v>2</v>
      </c>
      <c r="O31" s="31">
        <v>2</v>
      </c>
      <c r="P31" s="31">
        <v>2</v>
      </c>
      <c r="Q31" s="33">
        <f t="shared" si="5"/>
        <v>8</v>
      </c>
      <c r="R31" s="34">
        <f t="shared" si="6"/>
        <v>2</v>
      </c>
      <c r="S31" s="35" t="str">
        <f t="shared" si="1"/>
        <v>ІІ ур</v>
      </c>
      <c r="T31" s="36">
        <f t="shared" si="7"/>
        <v>20</v>
      </c>
      <c r="U31" s="37">
        <f t="shared" si="8"/>
        <v>2</v>
      </c>
      <c r="V31" s="35" t="str">
        <f t="shared" si="2"/>
        <v>ІІ ур</v>
      </c>
    </row>
    <row r="32" spans="2:22" ht="19.5" thickBot="1" x14ac:dyDescent="0.3">
      <c r="B32" s="31">
        <v>24</v>
      </c>
      <c r="C32" s="45" t="s">
        <v>77</v>
      </c>
      <c r="D32" s="31">
        <v>2</v>
      </c>
      <c r="E32" s="31">
        <v>2</v>
      </c>
      <c r="F32" s="31">
        <v>2</v>
      </c>
      <c r="G32" s="31">
        <v>2</v>
      </c>
      <c r="H32" s="31">
        <v>2</v>
      </c>
      <c r="I32" s="31">
        <v>2</v>
      </c>
      <c r="J32" s="33">
        <f t="shared" si="3"/>
        <v>12</v>
      </c>
      <c r="K32" s="34">
        <f t="shared" si="4"/>
        <v>2</v>
      </c>
      <c r="L32" s="35" t="str">
        <f t="shared" si="0"/>
        <v>ІІ ур</v>
      </c>
      <c r="M32" s="31">
        <v>2</v>
      </c>
      <c r="N32" s="31">
        <v>2</v>
      </c>
      <c r="O32" s="31">
        <v>2</v>
      </c>
      <c r="P32" s="31">
        <v>2</v>
      </c>
      <c r="Q32" s="33">
        <f t="shared" si="5"/>
        <v>8</v>
      </c>
      <c r="R32" s="34">
        <f t="shared" si="6"/>
        <v>2</v>
      </c>
      <c r="S32" s="35" t="str">
        <f t="shared" si="1"/>
        <v>ІІ ур</v>
      </c>
      <c r="T32" s="36">
        <f t="shared" si="7"/>
        <v>20</v>
      </c>
      <c r="U32" s="37">
        <f t="shared" si="8"/>
        <v>2</v>
      </c>
      <c r="V32" s="35" t="str">
        <f t="shared" si="2"/>
        <v>ІІ ур</v>
      </c>
    </row>
    <row r="33" spans="2:22" ht="36.6" customHeight="1" thickBot="1" x14ac:dyDescent="0.3">
      <c r="B33" s="31">
        <v>25</v>
      </c>
      <c r="C33" s="45" t="s">
        <v>78</v>
      </c>
      <c r="D33" s="31">
        <v>3</v>
      </c>
      <c r="E33" s="31">
        <v>3</v>
      </c>
      <c r="F33" s="31">
        <v>3</v>
      </c>
      <c r="G33" s="31">
        <v>3</v>
      </c>
      <c r="H33" s="31">
        <v>2</v>
      </c>
      <c r="I33" s="31">
        <v>3</v>
      </c>
      <c r="J33" s="33">
        <f t="shared" si="3"/>
        <v>17</v>
      </c>
      <c r="K33" s="34">
        <f t="shared" si="4"/>
        <v>2.8333333333333335</v>
      </c>
      <c r="L33" s="35" t="str">
        <f t="shared" si="0"/>
        <v>ІІІ ур</v>
      </c>
      <c r="M33" s="31">
        <v>3</v>
      </c>
      <c r="N33" s="31">
        <v>3</v>
      </c>
      <c r="O33" s="31">
        <v>3</v>
      </c>
      <c r="P33" s="31">
        <v>3</v>
      </c>
      <c r="Q33" s="33">
        <f t="shared" si="5"/>
        <v>12</v>
      </c>
      <c r="R33" s="34">
        <f t="shared" si="6"/>
        <v>3</v>
      </c>
      <c r="S33" s="35" t="str">
        <f t="shared" si="1"/>
        <v>ІІІ ур</v>
      </c>
      <c r="T33" s="36">
        <f t="shared" si="7"/>
        <v>29</v>
      </c>
      <c r="U33" s="37">
        <f t="shared" si="8"/>
        <v>2.9</v>
      </c>
      <c r="V33" s="35" t="str">
        <f t="shared" si="2"/>
        <v>ІІІ ур</v>
      </c>
    </row>
    <row r="34" spans="2:22" x14ac:dyDescent="0.25">
      <c r="B34" s="124"/>
      <c r="C34" s="124"/>
      <c r="D34" s="127"/>
      <c r="E34" s="128"/>
      <c r="F34" s="128"/>
      <c r="G34" s="128"/>
      <c r="H34" s="128"/>
      <c r="I34" s="128"/>
      <c r="J34" s="129"/>
      <c r="K34" s="31" t="s">
        <v>14</v>
      </c>
      <c r="L34" s="38" t="s">
        <v>9</v>
      </c>
      <c r="M34" s="127"/>
      <c r="N34" s="128"/>
      <c r="O34" s="128"/>
      <c r="P34" s="128"/>
      <c r="Q34" s="129"/>
      <c r="R34" s="31" t="s">
        <v>14</v>
      </c>
      <c r="S34" s="38" t="s">
        <v>9</v>
      </c>
      <c r="T34" s="39"/>
      <c r="U34" s="39"/>
      <c r="V34" s="39"/>
    </row>
    <row r="35" spans="2:22" x14ac:dyDescent="0.25">
      <c r="B35" s="125"/>
      <c r="C35" s="125"/>
      <c r="D35" s="127" t="s">
        <v>25</v>
      </c>
      <c r="E35" s="128"/>
      <c r="F35" s="128"/>
      <c r="G35" s="128"/>
      <c r="H35" s="128"/>
      <c r="I35" s="128"/>
      <c r="J35" s="129"/>
      <c r="K35" s="40">
        <f>COUNTA(C9:C33)</f>
        <v>25</v>
      </c>
      <c r="L35" s="40">
        <v>100</v>
      </c>
      <c r="M35" s="127" t="s">
        <v>25</v>
      </c>
      <c r="N35" s="128"/>
      <c r="O35" s="128"/>
      <c r="P35" s="128"/>
      <c r="Q35" s="129"/>
      <c r="R35" s="40">
        <f>COUNTA(C9:C33)</f>
        <v>25</v>
      </c>
      <c r="S35" s="40">
        <v>100</v>
      </c>
      <c r="T35" s="39"/>
      <c r="U35" s="39"/>
      <c r="V35" s="39"/>
    </row>
    <row r="36" spans="2:22" x14ac:dyDescent="0.25">
      <c r="B36" s="125"/>
      <c r="C36" s="125"/>
      <c r="D36" s="127" t="s">
        <v>22</v>
      </c>
      <c r="E36" s="128"/>
      <c r="F36" s="128"/>
      <c r="G36" s="128"/>
      <c r="H36" s="128"/>
      <c r="I36" s="128"/>
      <c r="J36" s="129"/>
      <c r="K36" s="41"/>
      <c r="L36" s="42"/>
      <c r="M36" s="127" t="s">
        <v>22</v>
      </c>
      <c r="N36" s="128"/>
      <c r="O36" s="128"/>
      <c r="P36" s="128"/>
      <c r="Q36" s="129"/>
      <c r="R36" s="41"/>
      <c r="S36" s="42"/>
      <c r="T36" s="39"/>
      <c r="U36" s="39"/>
      <c r="V36" s="39"/>
    </row>
    <row r="37" spans="2:22" x14ac:dyDescent="0.25">
      <c r="B37" s="125"/>
      <c r="C37" s="125"/>
      <c r="D37" s="127" t="s">
        <v>23</v>
      </c>
      <c r="E37" s="128"/>
      <c r="F37" s="128"/>
      <c r="G37" s="128"/>
      <c r="H37" s="128"/>
      <c r="I37" s="128"/>
      <c r="J37" s="129"/>
      <c r="K37" s="41">
        <v>10</v>
      </c>
      <c r="L37" s="42">
        <v>40</v>
      </c>
      <c r="M37" s="127" t="s">
        <v>23</v>
      </c>
      <c r="N37" s="128"/>
      <c r="O37" s="128"/>
      <c r="P37" s="128"/>
      <c r="Q37" s="129"/>
      <c r="R37" s="41">
        <v>11</v>
      </c>
      <c r="S37" s="42">
        <v>44</v>
      </c>
      <c r="T37" s="39"/>
      <c r="U37" s="39"/>
      <c r="V37" s="39"/>
    </row>
    <row r="38" spans="2:22" x14ac:dyDescent="0.25">
      <c r="B38" s="125"/>
      <c r="C38" s="125"/>
      <c r="D38" s="127" t="s">
        <v>24</v>
      </c>
      <c r="E38" s="128"/>
      <c r="F38" s="128"/>
      <c r="G38" s="128"/>
      <c r="H38" s="128"/>
      <c r="I38" s="128"/>
      <c r="J38" s="129"/>
      <c r="K38" s="41">
        <v>15</v>
      </c>
      <c r="L38" s="42">
        <v>60</v>
      </c>
      <c r="M38" s="127" t="s">
        <v>24</v>
      </c>
      <c r="N38" s="128"/>
      <c r="O38" s="128"/>
      <c r="P38" s="128"/>
      <c r="Q38" s="129"/>
      <c r="R38" s="41">
        <v>14</v>
      </c>
      <c r="S38" s="42">
        <v>56</v>
      </c>
      <c r="T38" s="43"/>
      <c r="U38" s="43"/>
      <c r="V38" s="43"/>
    </row>
    <row r="39" spans="2:22" x14ac:dyDescent="0.25">
      <c r="B39" s="125"/>
      <c r="C39" s="125"/>
      <c r="D39" s="127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9"/>
      <c r="U39" s="40" t="s">
        <v>8</v>
      </c>
      <c r="V39" s="40" t="s">
        <v>9</v>
      </c>
    </row>
    <row r="40" spans="2:22" x14ac:dyDescent="0.25">
      <c r="B40" s="125"/>
      <c r="C40" s="125"/>
      <c r="D40" s="148" t="s">
        <v>15</v>
      </c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50"/>
      <c r="U40" s="40">
        <f>COUNTA(C9:C33)</f>
        <v>25</v>
      </c>
      <c r="V40" s="40">
        <v>100</v>
      </c>
    </row>
    <row r="41" spans="2:22" x14ac:dyDescent="0.25">
      <c r="B41" s="125"/>
      <c r="C41" s="125"/>
      <c r="D41" s="145" t="s">
        <v>19</v>
      </c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7"/>
      <c r="U41" s="41">
        <f>COUNTIF(V9:V33,"І ур")</f>
        <v>0</v>
      </c>
      <c r="V41" s="42"/>
    </row>
    <row r="42" spans="2:22" x14ac:dyDescent="0.25">
      <c r="B42" s="125"/>
      <c r="C42" s="125"/>
      <c r="D42" s="145" t="s">
        <v>20</v>
      </c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7"/>
      <c r="U42" s="41">
        <v>9</v>
      </c>
      <c r="V42" s="42">
        <v>36</v>
      </c>
    </row>
    <row r="43" spans="2:22" x14ac:dyDescent="0.25">
      <c r="B43" s="126"/>
      <c r="C43" s="126"/>
      <c r="D43" s="145" t="s">
        <v>21</v>
      </c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7"/>
      <c r="U43" s="41">
        <v>16</v>
      </c>
      <c r="V43" s="42">
        <v>64</v>
      </c>
    </row>
    <row r="95" spans="10:11" x14ac:dyDescent="0.25">
      <c r="J95" s="21">
        <v>1</v>
      </c>
      <c r="K95" s="21" t="s">
        <v>16</v>
      </c>
    </row>
    <row r="96" spans="10:11" x14ac:dyDescent="0.25">
      <c r="J96" s="21">
        <v>1.6</v>
      </c>
      <c r="K96" s="21" t="s">
        <v>17</v>
      </c>
    </row>
    <row r="97" spans="10:11" x14ac:dyDescent="0.25">
      <c r="J97" s="21">
        <v>2.6</v>
      </c>
      <c r="K97" s="21" t="s">
        <v>18</v>
      </c>
    </row>
  </sheetData>
  <autoFilter ref="V1:V45" xr:uid="{00000000-0009-0000-0000-000001000000}"/>
  <mergeCells count="34">
    <mergeCell ref="V7:V8"/>
    <mergeCell ref="D39:T39"/>
    <mergeCell ref="D41:T41"/>
    <mergeCell ref="D42:T42"/>
    <mergeCell ref="D43:T43"/>
    <mergeCell ref="D40:T40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Q7:Q8"/>
    <mergeCell ref="R7:R8"/>
    <mergeCell ref="S7:S8"/>
    <mergeCell ref="B34:B43"/>
    <mergeCell ref="C34:C43"/>
    <mergeCell ref="D34:J34"/>
    <mergeCell ref="M34:Q34"/>
    <mergeCell ref="M35:Q35"/>
    <mergeCell ref="D35:J35"/>
    <mergeCell ref="D36:J36"/>
    <mergeCell ref="D37:J37"/>
    <mergeCell ref="D38:J38"/>
    <mergeCell ref="M36:Q36"/>
    <mergeCell ref="M37:Q37"/>
    <mergeCell ref="M38:Q38"/>
  </mergeCells>
  <pageMargins left="0" right="0" top="0" bottom="0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102"/>
  <sheetViews>
    <sheetView zoomScale="68" zoomScaleNormal="68" workbookViewId="0">
      <selection activeCell="A4" sqref="A4:W4"/>
    </sheetView>
  </sheetViews>
  <sheetFormatPr defaultRowHeight="15" x14ac:dyDescent="0.25"/>
  <cols>
    <col min="2" max="2" width="4.5703125" customWidth="1"/>
    <col min="3" max="3" width="19.5703125" customWidth="1"/>
    <col min="4" max="4" width="11.42578125" customWidth="1"/>
    <col min="5" max="5" width="9.140625" customWidth="1"/>
    <col min="6" max="6" width="7.42578125" customWidth="1"/>
    <col min="7" max="7" width="7.140625" customWidth="1"/>
    <col min="8" max="8" width="9.140625" customWidth="1"/>
    <col min="9" max="9" width="7.7109375" customWidth="1"/>
    <col min="10" max="11" width="4" customWidth="1"/>
    <col min="12" max="12" width="9.85546875" customWidth="1"/>
    <col min="13" max="13" width="11.140625" customWidth="1"/>
    <col min="14" max="14" width="8.42578125" customWidth="1"/>
    <col min="15" max="15" width="9.5703125" customWidth="1"/>
    <col min="16" max="16" width="12.28515625" customWidth="1"/>
    <col min="17" max="18" width="4" customWidth="1"/>
    <col min="19" max="19" width="10.140625" customWidth="1"/>
    <col min="20" max="20" width="4.85546875" customWidth="1"/>
    <col min="22" max="22" width="11" customWidth="1"/>
  </cols>
  <sheetData>
    <row r="2" spans="1:23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25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25">
      <c r="A4" s="14" t="s">
        <v>81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6" spans="1:23" x14ac:dyDescent="0.25">
      <c r="B6" s="13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3" ht="42" customHeight="1" x14ac:dyDescent="0.25">
      <c r="B7" s="12" t="s">
        <v>2</v>
      </c>
      <c r="C7" s="12" t="s">
        <v>3</v>
      </c>
      <c r="D7" s="153" t="s">
        <v>4</v>
      </c>
      <c r="E7" s="154"/>
      <c r="F7" s="154"/>
      <c r="G7" s="154"/>
      <c r="H7" s="154"/>
      <c r="I7" s="155"/>
      <c r="J7" s="4" t="s">
        <v>11</v>
      </c>
      <c r="K7" s="2" t="s">
        <v>12</v>
      </c>
      <c r="L7" s="111" t="s">
        <v>13</v>
      </c>
      <c r="M7" s="156" t="s">
        <v>10</v>
      </c>
      <c r="N7" s="157"/>
      <c r="O7" s="157"/>
      <c r="P7" s="158"/>
      <c r="Q7" s="161" t="s">
        <v>11</v>
      </c>
      <c r="R7" s="159" t="s">
        <v>12</v>
      </c>
      <c r="S7" s="160" t="s">
        <v>13</v>
      </c>
      <c r="T7" s="8" t="s">
        <v>5</v>
      </c>
      <c r="U7" s="6" t="s">
        <v>6</v>
      </c>
      <c r="V7" s="151" t="s">
        <v>7</v>
      </c>
    </row>
    <row r="8" spans="1:23" ht="225" customHeight="1" thickBot="1" x14ac:dyDescent="0.3">
      <c r="B8" s="12"/>
      <c r="C8" s="12"/>
      <c r="D8" s="29" t="s">
        <v>41</v>
      </c>
      <c r="E8" s="29" t="s">
        <v>42</v>
      </c>
      <c r="F8" s="29" t="s">
        <v>43</v>
      </c>
      <c r="G8" s="29" t="s">
        <v>44</v>
      </c>
      <c r="H8" s="29" t="s">
        <v>45</v>
      </c>
      <c r="I8" s="29" t="s">
        <v>46</v>
      </c>
      <c r="J8" s="3"/>
      <c r="K8" s="1"/>
      <c r="L8" s="112"/>
      <c r="M8" s="29" t="s">
        <v>47</v>
      </c>
      <c r="N8" s="29" t="s">
        <v>48</v>
      </c>
      <c r="O8" s="29" t="s">
        <v>49</v>
      </c>
      <c r="P8" s="29" t="s">
        <v>50</v>
      </c>
      <c r="Q8" s="161"/>
      <c r="R8" s="159"/>
      <c r="S8" s="160"/>
      <c r="T8" s="7"/>
      <c r="U8" s="5"/>
      <c r="V8" s="152"/>
    </row>
    <row r="9" spans="1:23" ht="38.25" thickBot="1" x14ac:dyDescent="0.3">
      <c r="B9" s="16">
        <v>1</v>
      </c>
      <c r="C9" s="44" t="s">
        <v>54</v>
      </c>
      <c r="D9" s="16">
        <v>3</v>
      </c>
      <c r="E9" s="16">
        <v>3</v>
      </c>
      <c r="F9" s="16">
        <v>3</v>
      </c>
      <c r="G9" s="16">
        <v>3</v>
      </c>
      <c r="H9" s="16">
        <v>2</v>
      </c>
      <c r="I9" s="16">
        <v>2</v>
      </c>
      <c r="J9" s="25">
        <f>SUM(D9:I9)</f>
        <v>16</v>
      </c>
      <c r="K9" s="26">
        <f>AVERAGE(D9:I9)</f>
        <v>2.6666666666666665</v>
      </c>
      <c r="L9" s="30" t="str">
        <f t="shared" ref="L9:L38" si="0">IF(D9="","",VLOOKUP(K9,$J$100:$K$102,2,TRUE))</f>
        <v>ІІІ ур</v>
      </c>
      <c r="M9" s="16">
        <v>3</v>
      </c>
      <c r="N9" s="16">
        <v>3</v>
      </c>
      <c r="O9" s="16">
        <v>2</v>
      </c>
      <c r="P9" s="16">
        <v>2</v>
      </c>
      <c r="Q9" s="25">
        <f>SUM(M9:P9)</f>
        <v>10</v>
      </c>
      <c r="R9" s="26">
        <f>AVERAGE(M9:P9)</f>
        <v>2.5</v>
      </c>
      <c r="S9" s="30" t="str">
        <f t="shared" ref="S9:S38" si="1">IF(K9="","",VLOOKUP(R9,$J$100:$K$102,2,TRUE))</f>
        <v>ІІ ур</v>
      </c>
      <c r="T9" s="23">
        <f>J9+Q9</f>
        <v>26</v>
      </c>
      <c r="U9" s="24">
        <f>T9/10</f>
        <v>2.6</v>
      </c>
      <c r="V9" s="30" t="str">
        <f t="shared" ref="V9:V38" si="2">IF(N9="","",VLOOKUP(U9,$J$100:$K$102,2,TRUE))</f>
        <v>ІІІ ур</v>
      </c>
    </row>
    <row r="10" spans="1:23" ht="19.5" thickBot="1" x14ac:dyDescent="0.3">
      <c r="B10" s="16">
        <v>2</v>
      </c>
      <c r="C10" s="45" t="s">
        <v>55</v>
      </c>
      <c r="D10" s="16">
        <v>2</v>
      </c>
      <c r="E10" s="16">
        <v>2</v>
      </c>
      <c r="F10" s="16">
        <v>2</v>
      </c>
      <c r="G10" s="16">
        <v>2</v>
      </c>
      <c r="H10" s="16">
        <v>2</v>
      </c>
      <c r="I10" s="16">
        <v>2</v>
      </c>
      <c r="J10" s="25">
        <f t="shared" ref="J10:J37" si="3">SUM(D10:I10)</f>
        <v>12</v>
      </c>
      <c r="K10" s="26">
        <f t="shared" ref="K10:K37" si="4">AVERAGE(D10:I10)</f>
        <v>2</v>
      </c>
      <c r="L10" s="30" t="str">
        <f t="shared" si="0"/>
        <v>ІІ ур</v>
      </c>
      <c r="M10" s="16">
        <v>2</v>
      </c>
      <c r="N10" s="16">
        <v>2</v>
      </c>
      <c r="O10" s="16">
        <v>2</v>
      </c>
      <c r="P10" s="16">
        <v>2</v>
      </c>
      <c r="Q10" s="25">
        <f t="shared" ref="Q10:Q37" si="5">SUM(M10:P10)</f>
        <v>8</v>
      </c>
      <c r="R10" s="26">
        <f t="shared" ref="R10:R37" si="6">AVERAGE(M10:P10)</f>
        <v>2</v>
      </c>
      <c r="S10" s="30" t="str">
        <f t="shared" si="1"/>
        <v>ІІ ур</v>
      </c>
      <c r="T10" s="23">
        <f t="shared" ref="T10:T37" si="7">J10+Q10</f>
        <v>20</v>
      </c>
      <c r="U10" s="24">
        <f t="shared" ref="U10:U37" si="8">T10/10</f>
        <v>2</v>
      </c>
      <c r="V10" s="30" t="str">
        <f t="shared" si="2"/>
        <v>ІІ ур</v>
      </c>
    </row>
    <row r="11" spans="1:23" ht="19.5" thickBot="1" x14ac:dyDescent="0.3">
      <c r="B11" s="16">
        <v>3</v>
      </c>
      <c r="C11" s="45" t="s">
        <v>56</v>
      </c>
      <c r="D11" s="16">
        <v>2</v>
      </c>
      <c r="E11" s="16">
        <v>2</v>
      </c>
      <c r="F11" s="16">
        <v>2</v>
      </c>
      <c r="G11" s="16">
        <v>2</v>
      </c>
      <c r="H11" s="16">
        <v>2</v>
      </c>
      <c r="I11" s="16">
        <v>2</v>
      </c>
      <c r="J11" s="25">
        <f t="shared" si="3"/>
        <v>12</v>
      </c>
      <c r="K11" s="26">
        <f t="shared" si="4"/>
        <v>2</v>
      </c>
      <c r="L11" s="30" t="str">
        <f t="shared" si="0"/>
        <v>ІІ ур</v>
      </c>
      <c r="M11" s="16">
        <v>2</v>
      </c>
      <c r="N11" s="16">
        <v>2</v>
      </c>
      <c r="O11" s="16">
        <v>2</v>
      </c>
      <c r="P11" s="16">
        <v>2</v>
      </c>
      <c r="Q11" s="25">
        <f t="shared" si="5"/>
        <v>8</v>
      </c>
      <c r="R11" s="26">
        <f t="shared" si="6"/>
        <v>2</v>
      </c>
      <c r="S11" s="30" t="str">
        <f t="shared" si="1"/>
        <v>ІІ ур</v>
      </c>
      <c r="T11" s="23">
        <f t="shared" si="7"/>
        <v>20</v>
      </c>
      <c r="U11" s="24">
        <f t="shared" si="8"/>
        <v>2</v>
      </c>
      <c r="V11" s="30" t="str">
        <f t="shared" si="2"/>
        <v>ІІ ур</v>
      </c>
    </row>
    <row r="12" spans="1:23" ht="38.25" thickBot="1" x14ac:dyDescent="0.3">
      <c r="B12" s="16">
        <v>4</v>
      </c>
      <c r="C12" s="45" t="s">
        <v>57</v>
      </c>
      <c r="D12" s="16">
        <v>2</v>
      </c>
      <c r="E12" s="16">
        <v>2</v>
      </c>
      <c r="F12" s="16">
        <v>2</v>
      </c>
      <c r="G12" s="16">
        <v>3</v>
      </c>
      <c r="H12" s="16">
        <v>2</v>
      </c>
      <c r="I12" s="16">
        <v>2</v>
      </c>
      <c r="J12" s="25">
        <f t="shared" si="3"/>
        <v>13</v>
      </c>
      <c r="K12" s="26">
        <f t="shared" si="4"/>
        <v>2.1666666666666665</v>
      </c>
      <c r="L12" s="30" t="str">
        <f t="shared" si="0"/>
        <v>ІІ ур</v>
      </c>
      <c r="M12" s="16">
        <v>2</v>
      </c>
      <c r="N12" s="16">
        <v>3</v>
      </c>
      <c r="O12" s="16">
        <v>2</v>
      </c>
      <c r="P12" s="16">
        <v>2</v>
      </c>
      <c r="Q12" s="25">
        <f t="shared" si="5"/>
        <v>9</v>
      </c>
      <c r="R12" s="26">
        <f t="shared" si="6"/>
        <v>2.25</v>
      </c>
      <c r="S12" s="30" t="str">
        <f t="shared" si="1"/>
        <v>ІІ ур</v>
      </c>
      <c r="T12" s="23">
        <f t="shared" si="7"/>
        <v>22</v>
      </c>
      <c r="U12" s="24">
        <f t="shared" si="8"/>
        <v>2.2000000000000002</v>
      </c>
      <c r="V12" s="30" t="str">
        <f t="shared" si="2"/>
        <v>ІІ ур</v>
      </c>
    </row>
    <row r="13" spans="1:23" ht="38.25" thickBot="1" x14ac:dyDescent="0.3">
      <c r="B13" s="16">
        <v>5</v>
      </c>
      <c r="C13" s="45" t="s">
        <v>58</v>
      </c>
      <c r="D13" s="16">
        <v>3</v>
      </c>
      <c r="E13" s="16">
        <v>3</v>
      </c>
      <c r="F13" s="16">
        <v>3</v>
      </c>
      <c r="G13" s="16">
        <v>3</v>
      </c>
      <c r="H13" s="16">
        <v>2</v>
      </c>
      <c r="I13" s="16">
        <v>3</v>
      </c>
      <c r="J13" s="25">
        <f t="shared" si="3"/>
        <v>17</v>
      </c>
      <c r="K13" s="26">
        <f t="shared" si="4"/>
        <v>2.8333333333333335</v>
      </c>
      <c r="L13" s="30" t="str">
        <f t="shared" si="0"/>
        <v>ІІІ ур</v>
      </c>
      <c r="M13" s="16">
        <v>3</v>
      </c>
      <c r="N13" s="16">
        <v>3</v>
      </c>
      <c r="O13" s="16">
        <v>2</v>
      </c>
      <c r="P13" s="16">
        <v>3</v>
      </c>
      <c r="Q13" s="25">
        <f t="shared" si="5"/>
        <v>11</v>
      </c>
      <c r="R13" s="26">
        <f t="shared" si="6"/>
        <v>2.75</v>
      </c>
      <c r="S13" s="30" t="str">
        <f t="shared" si="1"/>
        <v>ІІІ ур</v>
      </c>
      <c r="T13" s="23">
        <f t="shared" si="7"/>
        <v>28</v>
      </c>
      <c r="U13" s="24">
        <f t="shared" si="8"/>
        <v>2.8</v>
      </c>
      <c r="V13" s="30" t="str">
        <f t="shared" si="2"/>
        <v>ІІІ ур</v>
      </c>
    </row>
    <row r="14" spans="1:23" ht="38.25" thickBot="1" x14ac:dyDescent="0.3">
      <c r="B14" s="16">
        <v>6</v>
      </c>
      <c r="C14" s="45" t="s">
        <v>59</v>
      </c>
      <c r="D14" s="16">
        <v>3</v>
      </c>
      <c r="E14" s="16">
        <v>3</v>
      </c>
      <c r="F14" s="16">
        <v>2</v>
      </c>
      <c r="G14" s="16">
        <v>2</v>
      </c>
      <c r="H14" s="16">
        <v>3</v>
      </c>
      <c r="I14" s="16">
        <v>2</v>
      </c>
      <c r="J14" s="25">
        <f t="shared" si="3"/>
        <v>15</v>
      </c>
      <c r="K14" s="26">
        <f t="shared" si="4"/>
        <v>2.5</v>
      </c>
      <c r="L14" s="30" t="str">
        <f t="shared" si="0"/>
        <v>ІІ ур</v>
      </c>
      <c r="M14" s="16">
        <v>2</v>
      </c>
      <c r="N14" s="16">
        <v>2</v>
      </c>
      <c r="O14" s="16">
        <v>3</v>
      </c>
      <c r="P14" s="16">
        <v>2</v>
      </c>
      <c r="Q14" s="25">
        <f t="shared" si="5"/>
        <v>9</v>
      </c>
      <c r="R14" s="26">
        <f t="shared" si="6"/>
        <v>2.25</v>
      </c>
      <c r="S14" s="30" t="str">
        <f t="shared" si="1"/>
        <v>ІІ ур</v>
      </c>
      <c r="T14" s="23">
        <f t="shared" si="7"/>
        <v>24</v>
      </c>
      <c r="U14" s="24">
        <f t="shared" si="8"/>
        <v>2.4</v>
      </c>
      <c r="V14" s="30" t="str">
        <f t="shared" si="2"/>
        <v>ІІ ур</v>
      </c>
    </row>
    <row r="15" spans="1:23" ht="19.5" thickBot="1" x14ac:dyDescent="0.3">
      <c r="B15" s="16">
        <v>7</v>
      </c>
      <c r="C15" s="45" t="s">
        <v>60</v>
      </c>
      <c r="D15" s="16">
        <v>2</v>
      </c>
      <c r="E15" s="16">
        <v>2</v>
      </c>
      <c r="F15" s="16">
        <v>2</v>
      </c>
      <c r="G15" s="16">
        <v>3</v>
      </c>
      <c r="H15" s="16">
        <v>2</v>
      </c>
      <c r="I15" s="16">
        <v>2</v>
      </c>
      <c r="J15" s="25">
        <f t="shared" si="3"/>
        <v>13</v>
      </c>
      <c r="K15" s="26">
        <f t="shared" si="4"/>
        <v>2.1666666666666665</v>
      </c>
      <c r="L15" s="30" t="str">
        <f t="shared" si="0"/>
        <v>ІІ ур</v>
      </c>
      <c r="M15" s="16">
        <v>2</v>
      </c>
      <c r="N15" s="16">
        <v>3</v>
      </c>
      <c r="O15" s="16">
        <v>2</v>
      </c>
      <c r="P15" s="16">
        <v>2</v>
      </c>
      <c r="Q15" s="25">
        <f t="shared" si="5"/>
        <v>9</v>
      </c>
      <c r="R15" s="26">
        <f t="shared" si="6"/>
        <v>2.25</v>
      </c>
      <c r="S15" s="30" t="str">
        <f t="shared" si="1"/>
        <v>ІІ ур</v>
      </c>
      <c r="T15" s="23">
        <f t="shared" si="7"/>
        <v>22</v>
      </c>
      <c r="U15" s="24">
        <f t="shared" si="8"/>
        <v>2.2000000000000002</v>
      </c>
      <c r="V15" s="30" t="str">
        <f t="shared" si="2"/>
        <v>ІІ ур</v>
      </c>
    </row>
    <row r="16" spans="1:23" ht="38.25" thickBot="1" x14ac:dyDescent="0.3">
      <c r="B16" s="16">
        <v>8</v>
      </c>
      <c r="C16" s="45" t="s">
        <v>61</v>
      </c>
      <c r="D16" s="16">
        <v>2</v>
      </c>
      <c r="E16" s="16">
        <v>2</v>
      </c>
      <c r="F16" s="16">
        <v>3</v>
      </c>
      <c r="G16" s="16">
        <v>3</v>
      </c>
      <c r="H16" s="16">
        <v>2</v>
      </c>
      <c r="I16" s="16">
        <v>2</v>
      </c>
      <c r="J16" s="25">
        <f t="shared" si="3"/>
        <v>14</v>
      </c>
      <c r="K16" s="26">
        <f t="shared" si="4"/>
        <v>2.3333333333333335</v>
      </c>
      <c r="L16" s="30" t="str">
        <f t="shared" si="0"/>
        <v>ІІ ур</v>
      </c>
      <c r="M16" s="16">
        <v>3</v>
      </c>
      <c r="N16" s="16">
        <v>3</v>
      </c>
      <c r="O16" s="16">
        <v>2</v>
      </c>
      <c r="P16" s="16">
        <v>2</v>
      </c>
      <c r="Q16" s="25">
        <f t="shared" si="5"/>
        <v>10</v>
      </c>
      <c r="R16" s="26">
        <f t="shared" si="6"/>
        <v>2.5</v>
      </c>
      <c r="S16" s="30" t="str">
        <f t="shared" si="1"/>
        <v>ІІ ур</v>
      </c>
      <c r="T16" s="23">
        <f t="shared" si="7"/>
        <v>24</v>
      </c>
      <c r="U16" s="24">
        <f t="shared" si="8"/>
        <v>2.4</v>
      </c>
      <c r="V16" s="30" t="str">
        <f t="shared" si="2"/>
        <v>ІІ ур</v>
      </c>
    </row>
    <row r="17" spans="2:22" ht="38.25" thickBot="1" x14ac:dyDescent="0.3">
      <c r="B17" s="16">
        <v>9</v>
      </c>
      <c r="C17" s="45" t="s">
        <v>62</v>
      </c>
      <c r="D17" s="16">
        <v>2</v>
      </c>
      <c r="E17" s="16">
        <v>2</v>
      </c>
      <c r="F17" s="16">
        <v>2</v>
      </c>
      <c r="G17" s="16">
        <v>2</v>
      </c>
      <c r="H17" s="16">
        <v>2</v>
      </c>
      <c r="I17" s="16">
        <v>2</v>
      </c>
      <c r="J17" s="25">
        <f t="shared" si="3"/>
        <v>12</v>
      </c>
      <c r="K17" s="26">
        <f t="shared" si="4"/>
        <v>2</v>
      </c>
      <c r="L17" s="30" t="str">
        <f t="shared" si="0"/>
        <v>ІІ ур</v>
      </c>
      <c r="M17" s="16">
        <v>2</v>
      </c>
      <c r="N17" s="16">
        <v>2</v>
      </c>
      <c r="O17" s="16">
        <v>2</v>
      </c>
      <c r="P17" s="16">
        <v>2</v>
      </c>
      <c r="Q17" s="25">
        <f t="shared" si="5"/>
        <v>8</v>
      </c>
      <c r="R17" s="26">
        <f t="shared" si="6"/>
        <v>2</v>
      </c>
      <c r="S17" s="30" t="str">
        <f t="shared" si="1"/>
        <v>ІІ ур</v>
      </c>
      <c r="T17" s="23">
        <f t="shared" si="7"/>
        <v>20</v>
      </c>
      <c r="U17" s="24">
        <f t="shared" si="8"/>
        <v>2</v>
      </c>
      <c r="V17" s="30" t="str">
        <f t="shared" si="2"/>
        <v>ІІ ур</v>
      </c>
    </row>
    <row r="18" spans="2:22" ht="38.25" thickBot="1" x14ac:dyDescent="0.3">
      <c r="B18" s="16">
        <v>10</v>
      </c>
      <c r="C18" s="45" t="s">
        <v>63</v>
      </c>
      <c r="D18" s="16">
        <v>2</v>
      </c>
      <c r="E18" s="16">
        <v>2</v>
      </c>
      <c r="F18" s="16">
        <v>3</v>
      </c>
      <c r="G18" s="16">
        <v>2</v>
      </c>
      <c r="H18" s="16">
        <v>2</v>
      </c>
      <c r="I18" s="16">
        <v>2</v>
      </c>
      <c r="J18" s="25">
        <f t="shared" si="3"/>
        <v>13</v>
      </c>
      <c r="K18" s="26">
        <f t="shared" si="4"/>
        <v>2.1666666666666665</v>
      </c>
      <c r="L18" s="30" t="str">
        <f t="shared" si="0"/>
        <v>ІІ ур</v>
      </c>
      <c r="M18" s="16">
        <v>3</v>
      </c>
      <c r="N18" s="16">
        <v>2</v>
      </c>
      <c r="O18" s="16">
        <v>2</v>
      </c>
      <c r="P18" s="16">
        <v>2</v>
      </c>
      <c r="Q18" s="25">
        <f t="shared" si="5"/>
        <v>9</v>
      </c>
      <c r="R18" s="26">
        <f t="shared" si="6"/>
        <v>2.25</v>
      </c>
      <c r="S18" s="30" t="str">
        <f t="shared" si="1"/>
        <v>ІІ ур</v>
      </c>
      <c r="T18" s="23">
        <f t="shared" si="7"/>
        <v>22</v>
      </c>
      <c r="U18" s="24">
        <f t="shared" si="8"/>
        <v>2.2000000000000002</v>
      </c>
      <c r="V18" s="30" t="str">
        <f t="shared" si="2"/>
        <v>ІІ ур</v>
      </c>
    </row>
    <row r="19" spans="2:22" ht="38.25" thickBot="1" x14ac:dyDescent="0.3">
      <c r="B19" s="16">
        <v>11</v>
      </c>
      <c r="C19" s="45" t="s">
        <v>64</v>
      </c>
      <c r="D19" s="16">
        <v>2</v>
      </c>
      <c r="E19" s="16">
        <v>2</v>
      </c>
      <c r="F19" s="16">
        <v>2</v>
      </c>
      <c r="G19" s="16">
        <v>2</v>
      </c>
      <c r="H19" s="16">
        <v>2</v>
      </c>
      <c r="I19" s="16">
        <v>2</v>
      </c>
      <c r="J19" s="25">
        <f t="shared" si="3"/>
        <v>12</v>
      </c>
      <c r="K19" s="26">
        <f t="shared" si="4"/>
        <v>2</v>
      </c>
      <c r="L19" s="30" t="str">
        <f t="shared" si="0"/>
        <v>ІІ ур</v>
      </c>
      <c r="M19" s="16">
        <v>2</v>
      </c>
      <c r="N19" s="16">
        <v>2</v>
      </c>
      <c r="O19" s="16">
        <v>2</v>
      </c>
      <c r="P19" s="16">
        <v>2</v>
      </c>
      <c r="Q19" s="25">
        <f t="shared" si="5"/>
        <v>8</v>
      </c>
      <c r="R19" s="26">
        <f t="shared" si="6"/>
        <v>2</v>
      </c>
      <c r="S19" s="30" t="str">
        <f t="shared" si="1"/>
        <v>ІІ ур</v>
      </c>
      <c r="T19" s="23">
        <f t="shared" si="7"/>
        <v>20</v>
      </c>
      <c r="U19" s="24">
        <f t="shared" si="8"/>
        <v>2</v>
      </c>
      <c r="V19" s="30" t="str">
        <f t="shared" si="2"/>
        <v>ІІ ур</v>
      </c>
    </row>
    <row r="20" spans="2:22" ht="38.25" thickBot="1" x14ac:dyDescent="0.3">
      <c r="B20" s="16">
        <v>12</v>
      </c>
      <c r="C20" s="45" t="s">
        <v>65</v>
      </c>
      <c r="D20" s="16">
        <v>2</v>
      </c>
      <c r="E20" s="16">
        <v>2</v>
      </c>
      <c r="F20" s="16">
        <v>2</v>
      </c>
      <c r="G20" s="16">
        <v>2</v>
      </c>
      <c r="H20" s="16">
        <v>2</v>
      </c>
      <c r="I20" s="16">
        <v>2</v>
      </c>
      <c r="J20" s="25">
        <f t="shared" si="3"/>
        <v>12</v>
      </c>
      <c r="K20" s="26">
        <f t="shared" si="4"/>
        <v>2</v>
      </c>
      <c r="L20" s="30" t="str">
        <f t="shared" si="0"/>
        <v>ІІ ур</v>
      </c>
      <c r="M20" s="16">
        <v>2</v>
      </c>
      <c r="N20" s="16">
        <v>2</v>
      </c>
      <c r="O20" s="16">
        <v>2</v>
      </c>
      <c r="P20" s="16">
        <v>2</v>
      </c>
      <c r="Q20" s="25">
        <f t="shared" si="5"/>
        <v>8</v>
      </c>
      <c r="R20" s="26">
        <f t="shared" si="6"/>
        <v>2</v>
      </c>
      <c r="S20" s="30" t="str">
        <f t="shared" si="1"/>
        <v>ІІ ур</v>
      </c>
      <c r="T20" s="23">
        <f t="shared" si="7"/>
        <v>20</v>
      </c>
      <c r="U20" s="24">
        <f t="shared" si="8"/>
        <v>2</v>
      </c>
      <c r="V20" s="30" t="str">
        <f t="shared" si="2"/>
        <v>ІІ ур</v>
      </c>
    </row>
    <row r="21" spans="2:22" ht="19.5" thickBot="1" x14ac:dyDescent="0.3">
      <c r="B21" s="16">
        <v>13</v>
      </c>
      <c r="C21" s="45" t="s">
        <v>66</v>
      </c>
      <c r="D21" s="16">
        <v>3</v>
      </c>
      <c r="E21" s="16">
        <v>3</v>
      </c>
      <c r="F21" s="16">
        <v>3</v>
      </c>
      <c r="G21" s="16">
        <v>2</v>
      </c>
      <c r="H21" s="16">
        <v>2</v>
      </c>
      <c r="I21" s="16">
        <v>3</v>
      </c>
      <c r="J21" s="25">
        <f t="shared" si="3"/>
        <v>16</v>
      </c>
      <c r="K21" s="26">
        <f t="shared" si="4"/>
        <v>2.6666666666666665</v>
      </c>
      <c r="L21" s="30" t="str">
        <f t="shared" si="0"/>
        <v>ІІІ ур</v>
      </c>
      <c r="M21" s="16">
        <v>3</v>
      </c>
      <c r="N21" s="16">
        <v>2</v>
      </c>
      <c r="O21" s="16">
        <v>2</v>
      </c>
      <c r="P21" s="16">
        <v>3</v>
      </c>
      <c r="Q21" s="25">
        <f t="shared" si="5"/>
        <v>10</v>
      </c>
      <c r="R21" s="26">
        <f t="shared" si="6"/>
        <v>2.5</v>
      </c>
      <c r="S21" s="30" t="str">
        <f t="shared" si="1"/>
        <v>ІІ ур</v>
      </c>
      <c r="T21" s="23">
        <f t="shared" si="7"/>
        <v>26</v>
      </c>
      <c r="U21" s="24">
        <f t="shared" si="8"/>
        <v>2.6</v>
      </c>
      <c r="V21" s="30" t="str">
        <f t="shared" si="2"/>
        <v>ІІІ ур</v>
      </c>
    </row>
    <row r="22" spans="2:22" ht="38.25" thickBot="1" x14ac:dyDescent="0.3">
      <c r="B22" s="16">
        <v>14</v>
      </c>
      <c r="C22" s="45" t="s">
        <v>67</v>
      </c>
      <c r="D22" s="16">
        <v>2</v>
      </c>
      <c r="E22" s="16">
        <v>2</v>
      </c>
      <c r="F22" s="16">
        <v>2</v>
      </c>
      <c r="G22" s="16">
        <v>2</v>
      </c>
      <c r="H22" s="16">
        <v>2</v>
      </c>
      <c r="I22" s="16">
        <v>3</v>
      </c>
      <c r="J22" s="25">
        <f t="shared" si="3"/>
        <v>13</v>
      </c>
      <c r="K22" s="26">
        <f t="shared" si="4"/>
        <v>2.1666666666666665</v>
      </c>
      <c r="L22" s="30" t="str">
        <f t="shared" si="0"/>
        <v>ІІ ур</v>
      </c>
      <c r="M22" s="16">
        <v>2</v>
      </c>
      <c r="N22" s="16">
        <v>2</v>
      </c>
      <c r="O22" s="16">
        <v>2</v>
      </c>
      <c r="P22" s="16">
        <v>3</v>
      </c>
      <c r="Q22" s="25">
        <f t="shared" si="5"/>
        <v>9</v>
      </c>
      <c r="R22" s="26">
        <f t="shared" si="6"/>
        <v>2.25</v>
      </c>
      <c r="S22" s="30" t="str">
        <f t="shared" si="1"/>
        <v>ІІ ур</v>
      </c>
      <c r="T22" s="23">
        <f t="shared" si="7"/>
        <v>22</v>
      </c>
      <c r="U22" s="24">
        <f t="shared" si="8"/>
        <v>2.2000000000000002</v>
      </c>
      <c r="V22" s="30" t="str">
        <f t="shared" si="2"/>
        <v>ІІ ур</v>
      </c>
    </row>
    <row r="23" spans="2:22" ht="19.5" thickBot="1" x14ac:dyDescent="0.3">
      <c r="B23" s="16">
        <v>15</v>
      </c>
      <c r="C23" s="45" t="s">
        <v>68</v>
      </c>
      <c r="D23" s="16">
        <v>2</v>
      </c>
      <c r="E23" s="16">
        <v>2</v>
      </c>
      <c r="F23" s="16">
        <v>3</v>
      </c>
      <c r="G23" s="16">
        <v>2</v>
      </c>
      <c r="H23" s="16">
        <v>2</v>
      </c>
      <c r="I23" s="16">
        <v>2</v>
      </c>
      <c r="J23" s="25">
        <f t="shared" si="3"/>
        <v>13</v>
      </c>
      <c r="K23" s="26">
        <f t="shared" si="4"/>
        <v>2.1666666666666665</v>
      </c>
      <c r="L23" s="30" t="str">
        <f t="shared" si="0"/>
        <v>ІІ ур</v>
      </c>
      <c r="M23" s="16">
        <v>3</v>
      </c>
      <c r="N23" s="16">
        <v>2</v>
      </c>
      <c r="O23" s="16">
        <v>2</v>
      </c>
      <c r="P23" s="16">
        <v>2</v>
      </c>
      <c r="Q23" s="25">
        <f t="shared" si="5"/>
        <v>9</v>
      </c>
      <c r="R23" s="26">
        <f t="shared" si="6"/>
        <v>2.25</v>
      </c>
      <c r="S23" s="30" t="str">
        <f t="shared" si="1"/>
        <v>ІІ ур</v>
      </c>
      <c r="T23" s="23">
        <f t="shared" si="7"/>
        <v>22</v>
      </c>
      <c r="U23" s="24">
        <f t="shared" si="8"/>
        <v>2.2000000000000002</v>
      </c>
      <c r="V23" s="30" t="str">
        <f t="shared" si="2"/>
        <v>ІІ ур</v>
      </c>
    </row>
    <row r="24" spans="2:22" ht="38.25" thickBot="1" x14ac:dyDescent="0.3">
      <c r="B24" s="16">
        <v>16</v>
      </c>
      <c r="C24" s="45" t="s">
        <v>69</v>
      </c>
      <c r="D24" s="16">
        <v>3</v>
      </c>
      <c r="E24" s="16">
        <v>3</v>
      </c>
      <c r="F24" s="16">
        <v>3</v>
      </c>
      <c r="G24" s="16">
        <v>2</v>
      </c>
      <c r="H24" s="16">
        <v>2</v>
      </c>
      <c r="I24" s="16">
        <v>3</v>
      </c>
      <c r="J24" s="25">
        <f t="shared" si="3"/>
        <v>16</v>
      </c>
      <c r="K24" s="26">
        <f t="shared" si="4"/>
        <v>2.6666666666666665</v>
      </c>
      <c r="L24" s="30" t="str">
        <f t="shared" si="0"/>
        <v>ІІІ ур</v>
      </c>
      <c r="M24" s="16">
        <v>3</v>
      </c>
      <c r="N24" s="16">
        <v>2</v>
      </c>
      <c r="O24" s="16">
        <v>2</v>
      </c>
      <c r="P24" s="16">
        <v>3</v>
      </c>
      <c r="Q24" s="25">
        <f t="shared" si="5"/>
        <v>10</v>
      </c>
      <c r="R24" s="26">
        <f t="shared" si="6"/>
        <v>2.5</v>
      </c>
      <c r="S24" s="30" t="str">
        <f t="shared" si="1"/>
        <v>ІІ ур</v>
      </c>
      <c r="T24" s="23">
        <f t="shared" si="7"/>
        <v>26</v>
      </c>
      <c r="U24" s="24">
        <f t="shared" si="8"/>
        <v>2.6</v>
      </c>
      <c r="V24" s="30" t="str">
        <f t="shared" si="2"/>
        <v>ІІІ ур</v>
      </c>
    </row>
    <row r="25" spans="2:22" ht="38.25" thickBot="1" x14ac:dyDescent="0.3">
      <c r="B25" s="16">
        <v>17</v>
      </c>
      <c r="C25" s="45" t="s">
        <v>70</v>
      </c>
      <c r="D25" s="16">
        <v>3</v>
      </c>
      <c r="E25" s="16">
        <v>3</v>
      </c>
      <c r="F25" s="16">
        <v>3</v>
      </c>
      <c r="G25" s="16">
        <v>2</v>
      </c>
      <c r="H25" s="16">
        <v>2</v>
      </c>
      <c r="I25" s="16">
        <v>3</v>
      </c>
      <c r="J25" s="25">
        <f t="shared" si="3"/>
        <v>16</v>
      </c>
      <c r="K25" s="26">
        <f t="shared" si="4"/>
        <v>2.6666666666666665</v>
      </c>
      <c r="L25" s="30" t="str">
        <f t="shared" si="0"/>
        <v>ІІІ ур</v>
      </c>
      <c r="M25" s="16">
        <v>3</v>
      </c>
      <c r="N25" s="16">
        <v>2</v>
      </c>
      <c r="O25" s="16">
        <v>2</v>
      </c>
      <c r="P25" s="16">
        <v>3</v>
      </c>
      <c r="Q25" s="25">
        <f t="shared" si="5"/>
        <v>10</v>
      </c>
      <c r="R25" s="26">
        <f t="shared" si="6"/>
        <v>2.5</v>
      </c>
      <c r="S25" s="30" t="str">
        <f t="shared" si="1"/>
        <v>ІІ ур</v>
      </c>
      <c r="T25" s="23">
        <f t="shared" si="7"/>
        <v>26</v>
      </c>
      <c r="U25" s="24">
        <f t="shared" si="8"/>
        <v>2.6</v>
      </c>
      <c r="V25" s="30" t="str">
        <f t="shared" si="2"/>
        <v>ІІІ ур</v>
      </c>
    </row>
    <row r="26" spans="2:22" ht="38.25" thickBot="1" x14ac:dyDescent="0.3">
      <c r="B26" s="16">
        <v>18</v>
      </c>
      <c r="C26" s="45" t="s">
        <v>71</v>
      </c>
      <c r="D26" s="16">
        <v>2</v>
      </c>
      <c r="E26" s="16">
        <v>2</v>
      </c>
      <c r="F26" s="16">
        <v>2</v>
      </c>
      <c r="G26" s="16">
        <v>2</v>
      </c>
      <c r="H26" s="16">
        <v>2</v>
      </c>
      <c r="I26" s="16">
        <v>2</v>
      </c>
      <c r="J26" s="25">
        <f t="shared" si="3"/>
        <v>12</v>
      </c>
      <c r="K26" s="26">
        <f t="shared" si="4"/>
        <v>2</v>
      </c>
      <c r="L26" s="30" t="str">
        <f t="shared" si="0"/>
        <v>ІІ ур</v>
      </c>
      <c r="M26" s="16">
        <v>2</v>
      </c>
      <c r="N26" s="16">
        <v>2</v>
      </c>
      <c r="O26" s="16">
        <v>2</v>
      </c>
      <c r="P26" s="16">
        <v>2</v>
      </c>
      <c r="Q26" s="25">
        <f t="shared" si="5"/>
        <v>8</v>
      </c>
      <c r="R26" s="26">
        <f t="shared" si="6"/>
        <v>2</v>
      </c>
      <c r="S26" s="30" t="str">
        <f t="shared" si="1"/>
        <v>ІІ ур</v>
      </c>
      <c r="T26" s="23">
        <f t="shared" si="7"/>
        <v>20</v>
      </c>
      <c r="U26" s="24">
        <f t="shared" si="8"/>
        <v>2</v>
      </c>
      <c r="V26" s="30" t="str">
        <f t="shared" si="2"/>
        <v>ІІ ур</v>
      </c>
    </row>
    <row r="27" spans="2:22" ht="19.5" thickBot="1" x14ac:dyDescent="0.3">
      <c r="B27" s="16">
        <v>19</v>
      </c>
      <c r="C27" s="45" t="s">
        <v>72</v>
      </c>
      <c r="D27" s="16">
        <v>3</v>
      </c>
      <c r="E27" s="16">
        <v>2</v>
      </c>
      <c r="F27" s="16">
        <v>2</v>
      </c>
      <c r="G27" s="16">
        <v>3</v>
      </c>
      <c r="H27" s="16">
        <v>3</v>
      </c>
      <c r="I27" s="16">
        <v>3</v>
      </c>
      <c r="J27" s="25">
        <f t="shared" si="3"/>
        <v>16</v>
      </c>
      <c r="K27" s="26">
        <f t="shared" si="4"/>
        <v>2.6666666666666665</v>
      </c>
      <c r="L27" s="30" t="str">
        <f t="shared" si="0"/>
        <v>ІІІ ур</v>
      </c>
      <c r="M27" s="16">
        <v>2</v>
      </c>
      <c r="N27" s="16">
        <v>3</v>
      </c>
      <c r="O27" s="16">
        <v>3</v>
      </c>
      <c r="P27" s="16">
        <v>3</v>
      </c>
      <c r="Q27" s="25">
        <f t="shared" si="5"/>
        <v>11</v>
      </c>
      <c r="R27" s="26">
        <f t="shared" si="6"/>
        <v>2.75</v>
      </c>
      <c r="S27" s="30" t="str">
        <f t="shared" si="1"/>
        <v>ІІІ ур</v>
      </c>
      <c r="T27" s="23">
        <f t="shared" si="7"/>
        <v>27</v>
      </c>
      <c r="U27" s="24">
        <f t="shared" si="8"/>
        <v>2.7</v>
      </c>
      <c r="V27" s="30" t="str">
        <f t="shared" si="2"/>
        <v>ІІІ ур</v>
      </c>
    </row>
    <row r="28" spans="2:22" ht="38.25" thickBot="1" x14ac:dyDescent="0.3">
      <c r="B28" s="16">
        <v>20</v>
      </c>
      <c r="C28" s="45" t="s">
        <v>73</v>
      </c>
      <c r="D28" s="16">
        <v>3</v>
      </c>
      <c r="E28" s="16">
        <v>3</v>
      </c>
      <c r="F28" s="16">
        <v>3</v>
      </c>
      <c r="G28" s="16">
        <v>2</v>
      </c>
      <c r="H28" s="16">
        <v>2</v>
      </c>
      <c r="I28" s="16">
        <v>2</v>
      </c>
      <c r="J28" s="25">
        <f t="shared" si="3"/>
        <v>15</v>
      </c>
      <c r="K28" s="26">
        <f t="shared" si="4"/>
        <v>2.5</v>
      </c>
      <c r="L28" s="30" t="str">
        <f t="shared" si="0"/>
        <v>ІІ ур</v>
      </c>
      <c r="M28" s="16">
        <v>3</v>
      </c>
      <c r="N28" s="16">
        <v>2</v>
      </c>
      <c r="O28" s="16">
        <v>2</v>
      </c>
      <c r="P28" s="16">
        <v>2</v>
      </c>
      <c r="Q28" s="25">
        <f t="shared" si="5"/>
        <v>9</v>
      </c>
      <c r="R28" s="26">
        <f t="shared" si="6"/>
        <v>2.25</v>
      </c>
      <c r="S28" s="30" t="str">
        <f t="shared" si="1"/>
        <v>ІІ ур</v>
      </c>
      <c r="T28" s="23">
        <f t="shared" si="7"/>
        <v>24</v>
      </c>
      <c r="U28" s="24">
        <f t="shared" si="8"/>
        <v>2.4</v>
      </c>
      <c r="V28" s="30" t="str">
        <f t="shared" si="2"/>
        <v>ІІ ур</v>
      </c>
    </row>
    <row r="29" spans="2:22" ht="38.25" thickBot="1" x14ac:dyDescent="0.3">
      <c r="B29" s="16">
        <v>21</v>
      </c>
      <c r="C29" s="45" t="s">
        <v>74</v>
      </c>
      <c r="D29" s="16">
        <v>3</v>
      </c>
      <c r="E29" s="16">
        <v>3</v>
      </c>
      <c r="F29" s="16">
        <v>2</v>
      </c>
      <c r="G29" s="16">
        <v>2</v>
      </c>
      <c r="H29" s="16">
        <v>2</v>
      </c>
      <c r="I29" s="16">
        <v>2</v>
      </c>
      <c r="J29" s="25">
        <f t="shared" si="3"/>
        <v>14</v>
      </c>
      <c r="K29" s="26">
        <f t="shared" si="4"/>
        <v>2.3333333333333335</v>
      </c>
      <c r="L29" s="30" t="str">
        <f t="shared" si="0"/>
        <v>ІІ ур</v>
      </c>
      <c r="M29" s="16">
        <v>2</v>
      </c>
      <c r="N29" s="16">
        <v>2</v>
      </c>
      <c r="O29" s="16">
        <v>2</v>
      </c>
      <c r="P29" s="16">
        <v>2</v>
      </c>
      <c r="Q29" s="25">
        <f t="shared" si="5"/>
        <v>8</v>
      </c>
      <c r="R29" s="26">
        <f t="shared" si="6"/>
        <v>2</v>
      </c>
      <c r="S29" s="30" t="str">
        <f t="shared" si="1"/>
        <v>ІІ ур</v>
      </c>
      <c r="T29" s="23">
        <f t="shared" si="7"/>
        <v>22</v>
      </c>
      <c r="U29" s="24">
        <f t="shared" si="8"/>
        <v>2.2000000000000002</v>
      </c>
      <c r="V29" s="30" t="str">
        <f t="shared" si="2"/>
        <v>ІІ ур</v>
      </c>
    </row>
    <row r="30" spans="2:22" ht="19.5" thickBot="1" x14ac:dyDescent="0.3">
      <c r="B30" s="16">
        <v>22</v>
      </c>
      <c r="C30" s="45" t="s">
        <v>75</v>
      </c>
      <c r="D30" s="16">
        <v>2</v>
      </c>
      <c r="E30" s="16">
        <v>2</v>
      </c>
      <c r="F30" s="16">
        <v>2</v>
      </c>
      <c r="G30" s="16">
        <v>2</v>
      </c>
      <c r="H30" s="16">
        <v>2</v>
      </c>
      <c r="I30" s="16">
        <v>2</v>
      </c>
      <c r="J30" s="25">
        <f t="shared" si="3"/>
        <v>12</v>
      </c>
      <c r="K30" s="26">
        <f t="shared" si="4"/>
        <v>2</v>
      </c>
      <c r="L30" s="30" t="str">
        <f t="shared" si="0"/>
        <v>ІІ ур</v>
      </c>
      <c r="M30" s="16">
        <v>2</v>
      </c>
      <c r="N30" s="16">
        <v>2</v>
      </c>
      <c r="O30" s="16">
        <v>2</v>
      </c>
      <c r="P30" s="16">
        <v>2</v>
      </c>
      <c r="Q30" s="25">
        <f t="shared" si="5"/>
        <v>8</v>
      </c>
      <c r="R30" s="26">
        <f t="shared" si="6"/>
        <v>2</v>
      </c>
      <c r="S30" s="30" t="str">
        <f t="shared" si="1"/>
        <v>ІІ ур</v>
      </c>
      <c r="T30" s="23">
        <f t="shared" si="7"/>
        <v>20</v>
      </c>
      <c r="U30" s="24">
        <f t="shared" si="8"/>
        <v>2</v>
      </c>
      <c r="V30" s="30" t="str">
        <f t="shared" si="2"/>
        <v>ІІ ур</v>
      </c>
    </row>
    <row r="31" spans="2:22" ht="38.25" thickBot="1" x14ac:dyDescent="0.3">
      <c r="B31" s="16">
        <v>23</v>
      </c>
      <c r="C31" s="45" t="s">
        <v>76</v>
      </c>
      <c r="D31" s="16">
        <v>2</v>
      </c>
      <c r="E31" s="16">
        <v>2</v>
      </c>
      <c r="F31" s="16">
        <v>2</v>
      </c>
      <c r="G31" s="16">
        <v>2</v>
      </c>
      <c r="H31" s="16">
        <v>2</v>
      </c>
      <c r="I31" s="16">
        <v>2</v>
      </c>
      <c r="J31" s="25">
        <f t="shared" si="3"/>
        <v>12</v>
      </c>
      <c r="K31" s="26">
        <f t="shared" si="4"/>
        <v>2</v>
      </c>
      <c r="L31" s="30" t="str">
        <f t="shared" si="0"/>
        <v>ІІ ур</v>
      </c>
      <c r="M31" s="16">
        <v>2</v>
      </c>
      <c r="N31" s="16">
        <v>2</v>
      </c>
      <c r="O31" s="16">
        <v>2</v>
      </c>
      <c r="P31" s="16">
        <v>2</v>
      </c>
      <c r="Q31" s="25">
        <f t="shared" si="5"/>
        <v>8</v>
      </c>
      <c r="R31" s="26">
        <f t="shared" si="6"/>
        <v>2</v>
      </c>
      <c r="S31" s="30" t="str">
        <f t="shared" si="1"/>
        <v>ІІ ур</v>
      </c>
      <c r="T31" s="23">
        <f t="shared" si="7"/>
        <v>20</v>
      </c>
      <c r="U31" s="24">
        <f t="shared" si="8"/>
        <v>2</v>
      </c>
      <c r="V31" s="30" t="str">
        <f t="shared" si="2"/>
        <v>ІІ ур</v>
      </c>
    </row>
    <row r="32" spans="2:22" ht="19.5" thickBot="1" x14ac:dyDescent="0.3">
      <c r="B32" s="16">
        <v>24</v>
      </c>
      <c r="C32" s="45" t="s">
        <v>77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25">
        <f t="shared" si="3"/>
        <v>12</v>
      </c>
      <c r="K32" s="26">
        <f t="shared" si="4"/>
        <v>2</v>
      </c>
      <c r="L32" s="30" t="str">
        <f t="shared" si="0"/>
        <v>ІІ ур</v>
      </c>
      <c r="M32" s="16">
        <v>2</v>
      </c>
      <c r="N32" s="16">
        <v>2</v>
      </c>
      <c r="O32" s="16">
        <v>2</v>
      </c>
      <c r="P32" s="16">
        <v>2</v>
      </c>
      <c r="Q32" s="25">
        <f t="shared" si="5"/>
        <v>8</v>
      </c>
      <c r="R32" s="26">
        <f t="shared" si="6"/>
        <v>2</v>
      </c>
      <c r="S32" s="30" t="str">
        <f t="shared" si="1"/>
        <v>ІІ ур</v>
      </c>
      <c r="T32" s="23">
        <f t="shared" si="7"/>
        <v>20</v>
      </c>
      <c r="U32" s="24">
        <f t="shared" si="8"/>
        <v>2</v>
      </c>
      <c r="V32" s="30" t="str">
        <f t="shared" si="2"/>
        <v>ІІ ур</v>
      </c>
    </row>
    <row r="33" spans="2:22" ht="38.25" thickBot="1" x14ac:dyDescent="0.3">
      <c r="B33" s="16">
        <v>25</v>
      </c>
      <c r="C33" s="45" t="s">
        <v>78</v>
      </c>
      <c r="D33" s="16">
        <v>2</v>
      </c>
      <c r="E33" s="16">
        <v>3</v>
      </c>
      <c r="F33" s="16">
        <v>2</v>
      </c>
      <c r="G33" s="16">
        <v>2</v>
      </c>
      <c r="H33" s="16">
        <v>2</v>
      </c>
      <c r="I33" s="16">
        <v>2</v>
      </c>
      <c r="J33" s="25">
        <f t="shared" si="3"/>
        <v>13</v>
      </c>
      <c r="K33" s="26">
        <f t="shared" si="4"/>
        <v>2.1666666666666665</v>
      </c>
      <c r="L33" s="30" t="str">
        <f t="shared" si="0"/>
        <v>ІІ ур</v>
      </c>
      <c r="M33" s="16">
        <v>2</v>
      </c>
      <c r="N33" s="16">
        <v>2</v>
      </c>
      <c r="O33" s="16">
        <v>2</v>
      </c>
      <c r="P33" s="16">
        <v>2</v>
      </c>
      <c r="Q33" s="25">
        <f t="shared" si="5"/>
        <v>8</v>
      </c>
      <c r="R33" s="26">
        <f t="shared" si="6"/>
        <v>2</v>
      </c>
      <c r="S33" s="30" t="str">
        <f t="shared" si="1"/>
        <v>ІІ ур</v>
      </c>
      <c r="T33" s="23">
        <f t="shared" si="7"/>
        <v>21</v>
      </c>
      <c r="U33" s="24">
        <f t="shared" si="8"/>
        <v>2.1</v>
      </c>
      <c r="V33" s="30" t="str">
        <f t="shared" si="2"/>
        <v>ІІ ур</v>
      </c>
    </row>
    <row r="34" spans="2:22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25">
        <f t="shared" si="3"/>
        <v>0</v>
      </c>
      <c r="K34" s="26">
        <f t="shared" si="4"/>
        <v>0</v>
      </c>
      <c r="L34" s="30" t="e">
        <f t="shared" si="0"/>
        <v>#N/A</v>
      </c>
      <c r="M34" s="16">
        <v>0</v>
      </c>
      <c r="N34" s="16">
        <v>0</v>
      </c>
      <c r="O34" s="16">
        <v>0</v>
      </c>
      <c r="P34" s="16">
        <v>0</v>
      </c>
      <c r="Q34" s="25">
        <f t="shared" si="5"/>
        <v>0</v>
      </c>
      <c r="R34" s="26">
        <f t="shared" si="6"/>
        <v>0</v>
      </c>
      <c r="S34" s="30" t="e">
        <f t="shared" si="1"/>
        <v>#N/A</v>
      </c>
      <c r="T34" s="23">
        <f t="shared" si="7"/>
        <v>0</v>
      </c>
      <c r="U34" s="24">
        <f t="shared" si="8"/>
        <v>0</v>
      </c>
      <c r="V34" s="30" t="e">
        <f t="shared" si="2"/>
        <v>#N/A</v>
      </c>
    </row>
    <row r="35" spans="2:22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25">
        <f t="shared" si="3"/>
        <v>0</v>
      </c>
      <c r="K35" s="26">
        <f t="shared" si="4"/>
        <v>0</v>
      </c>
      <c r="L35" s="30" t="e">
        <f t="shared" si="0"/>
        <v>#N/A</v>
      </c>
      <c r="M35" s="16">
        <v>0</v>
      </c>
      <c r="N35" s="16">
        <v>0</v>
      </c>
      <c r="O35" s="16">
        <v>0</v>
      </c>
      <c r="P35" s="16">
        <v>0</v>
      </c>
      <c r="Q35" s="25">
        <f t="shared" si="5"/>
        <v>0</v>
      </c>
      <c r="R35" s="26">
        <f t="shared" si="6"/>
        <v>0</v>
      </c>
      <c r="S35" s="30" t="e">
        <f t="shared" si="1"/>
        <v>#N/A</v>
      </c>
      <c r="T35" s="23">
        <f t="shared" si="7"/>
        <v>0</v>
      </c>
      <c r="U35" s="24">
        <f t="shared" si="8"/>
        <v>0</v>
      </c>
      <c r="V35" s="30" t="e">
        <f t="shared" si="2"/>
        <v>#N/A</v>
      </c>
    </row>
    <row r="36" spans="2:22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25">
        <f t="shared" si="3"/>
        <v>0</v>
      </c>
      <c r="K36" s="26">
        <f t="shared" si="4"/>
        <v>0</v>
      </c>
      <c r="L36" s="30" t="e">
        <f t="shared" si="0"/>
        <v>#N/A</v>
      </c>
      <c r="M36" s="16">
        <v>0</v>
      </c>
      <c r="N36" s="16">
        <v>0</v>
      </c>
      <c r="O36" s="16">
        <v>0</v>
      </c>
      <c r="P36" s="16">
        <v>0</v>
      </c>
      <c r="Q36" s="25">
        <f t="shared" si="5"/>
        <v>0</v>
      </c>
      <c r="R36" s="26">
        <f t="shared" si="6"/>
        <v>0</v>
      </c>
      <c r="S36" s="30" t="e">
        <f t="shared" si="1"/>
        <v>#N/A</v>
      </c>
      <c r="T36" s="23">
        <f t="shared" si="7"/>
        <v>0</v>
      </c>
      <c r="U36" s="24">
        <f t="shared" si="8"/>
        <v>0</v>
      </c>
      <c r="V36" s="30" t="e">
        <f t="shared" si="2"/>
        <v>#N/A</v>
      </c>
    </row>
    <row r="37" spans="2:22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25">
        <f t="shared" si="3"/>
        <v>0</v>
      </c>
      <c r="K37" s="26">
        <f t="shared" si="4"/>
        <v>0</v>
      </c>
      <c r="L37" s="30" t="e">
        <f t="shared" si="0"/>
        <v>#N/A</v>
      </c>
      <c r="M37" s="16">
        <v>0</v>
      </c>
      <c r="N37" s="16">
        <v>0</v>
      </c>
      <c r="O37" s="16">
        <v>0</v>
      </c>
      <c r="P37" s="16">
        <v>0</v>
      </c>
      <c r="Q37" s="25">
        <f t="shared" si="5"/>
        <v>0</v>
      </c>
      <c r="R37" s="26">
        <f t="shared" si="6"/>
        <v>0</v>
      </c>
      <c r="S37" s="30" t="e">
        <f t="shared" si="1"/>
        <v>#N/A</v>
      </c>
      <c r="T37" s="23">
        <f t="shared" si="7"/>
        <v>0</v>
      </c>
      <c r="U37" s="24">
        <f t="shared" si="8"/>
        <v>0</v>
      </c>
      <c r="V37" s="30" t="e">
        <f t="shared" si="2"/>
        <v>#N/A</v>
      </c>
    </row>
    <row r="38" spans="2:22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25">
        <f>SUM(D38:I38)</f>
        <v>0</v>
      </c>
      <c r="K38" s="26">
        <f>AVERAGE(D38:I38)</f>
        <v>0</v>
      </c>
      <c r="L38" s="30" t="e">
        <f t="shared" si="0"/>
        <v>#N/A</v>
      </c>
      <c r="M38" s="16">
        <v>0</v>
      </c>
      <c r="N38" s="16">
        <v>0</v>
      </c>
      <c r="O38" s="16">
        <v>0</v>
      </c>
      <c r="P38" s="16">
        <v>0</v>
      </c>
      <c r="Q38" s="25">
        <f>SUM(M38:P38)</f>
        <v>0</v>
      </c>
      <c r="R38" s="26">
        <f>AVERAGE(M38:P38)</f>
        <v>0</v>
      </c>
      <c r="S38" s="30" t="e">
        <f t="shared" si="1"/>
        <v>#N/A</v>
      </c>
      <c r="T38" s="23">
        <f>J38+Q38</f>
        <v>0</v>
      </c>
      <c r="U38" s="24">
        <f>T38/10</f>
        <v>0</v>
      </c>
      <c r="V38" s="30" t="e">
        <f t="shared" si="2"/>
        <v>#N/A</v>
      </c>
    </row>
    <row r="39" spans="2:22" x14ac:dyDescent="0.25">
      <c r="B39" s="117"/>
      <c r="C39" s="117"/>
      <c r="D39" s="114"/>
      <c r="E39" s="115"/>
      <c r="F39" s="115"/>
      <c r="G39" s="115"/>
      <c r="H39" s="115"/>
      <c r="I39" s="115"/>
      <c r="J39" s="116"/>
      <c r="K39" s="16" t="s">
        <v>14</v>
      </c>
      <c r="L39" s="28" t="s">
        <v>9</v>
      </c>
      <c r="M39" s="114"/>
      <c r="N39" s="115"/>
      <c r="O39" s="115"/>
      <c r="P39" s="115"/>
      <c r="Q39" s="116"/>
      <c r="R39" s="16" t="s">
        <v>14</v>
      </c>
      <c r="S39" s="28" t="s">
        <v>9</v>
      </c>
      <c r="T39" s="17"/>
      <c r="U39" s="17"/>
      <c r="V39" s="17"/>
    </row>
    <row r="40" spans="2:22" x14ac:dyDescent="0.25">
      <c r="B40" s="118"/>
      <c r="C40" s="118"/>
      <c r="D40" s="114" t="s">
        <v>25</v>
      </c>
      <c r="E40" s="115"/>
      <c r="F40" s="115"/>
      <c r="G40" s="115"/>
      <c r="H40" s="115"/>
      <c r="I40" s="115"/>
      <c r="J40" s="116"/>
      <c r="K40" s="27">
        <f>COUNTA(C9:C38)</f>
        <v>25</v>
      </c>
      <c r="L40" s="27">
        <v>100</v>
      </c>
      <c r="M40" s="114" t="s">
        <v>25</v>
      </c>
      <c r="N40" s="115"/>
      <c r="O40" s="115"/>
      <c r="P40" s="115"/>
      <c r="Q40" s="116"/>
      <c r="R40" s="27">
        <f>COUNTA(C9:C38)</f>
        <v>25</v>
      </c>
      <c r="S40" s="27">
        <v>100</v>
      </c>
      <c r="T40" s="17"/>
      <c r="U40" s="17"/>
      <c r="V40" s="17"/>
    </row>
    <row r="41" spans="2:22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6"/>
      <c r="K41" s="20">
        <f>COUNTIF(L9:L38,"І ур")</f>
        <v>0</v>
      </c>
      <c r="L41" s="18">
        <f>(K41/K40)*100</f>
        <v>0</v>
      </c>
      <c r="M41" s="114" t="s">
        <v>22</v>
      </c>
      <c r="N41" s="115"/>
      <c r="O41" s="115"/>
      <c r="P41" s="115"/>
      <c r="Q41" s="116"/>
      <c r="R41" s="20">
        <f>COUNTIF(S9:S38,"І ур")</f>
        <v>0</v>
      </c>
      <c r="S41" s="18">
        <f>(R41/R40)*100</f>
        <v>0</v>
      </c>
      <c r="T41" s="17"/>
      <c r="U41" s="17"/>
      <c r="V41" s="17"/>
    </row>
    <row r="42" spans="2:22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6"/>
      <c r="K42" s="20">
        <f>COUNTIF(L9:L38,"ІІ ур")</f>
        <v>19</v>
      </c>
      <c r="L42" s="18">
        <f>(K42/K40)*100</f>
        <v>76</v>
      </c>
      <c r="M42" s="114" t="s">
        <v>23</v>
      </c>
      <c r="N42" s="115"/>
      <c r="O42" s="115"/>
      <c r="P42" s="115"/>
      <c r="Q42" s="116"/>
      <c r="R42" s="20">
        <f>COUNTIF(S9:S38,"ІІ ур")</f>
        <v>23</v>
      </c>
      <c r="S42" s="18">
        <f>(R42/R40)*100</f>
        <v>92</v>
      </c>
      <c r="T42" s="17"/>
      <c r="U42" s="17"/>
      <c r="V42" s="17"/>
    </row>
    <row r="43" spans="2:22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6"/>
      <c r="K43" s="20">
        <f>COUNTIF(L9:L38,"ІІІ ур")</f>
        <v>6</v>
      </c>
      <c r="L43" s="18">
        <f>(K43/K40)*100</f>
        <v>24</v>
      </c>
      <c r="M43" s="114" t="s">
        <v>24</v>
      </c>
      <c r="N43" s="115"/>
      <c r="O43" s="115"/>
      <c r="P43" s="115"/>
      <c r="Q43" s="116"/>
      <c r="R43" s="20">
        <f>COUNTIF(S9:S38,"ІІІ ур")</f>
        <v>2</v>
      </c>
      <c r="S43" s="18">
        <f>(R43/R40)*100</f>
        <v>8</v>
      </c>
      <c r="T43" s="22"/>
      <c r="U43" s="22"/>
      <c r="V43" s="17"/>
    </row>
    <row r="44" spans="2:22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  <c r="U44" s="15" t="s">
        <v>8</v>
      </c>
      <c r="V44" s="15" t="s">
        <v>9</v>
      </c>
    </row>
    <row r="45" spans="2:22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3"/>
      <c r="U45" s="27">
        <f>COUNTA(C9:C38)</f>
        <v>25</v>
      </c>
      <c r="V45" s="27">
        <v>100</v>
      </c>
    </row>
    <row r="46" spans="2:22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20">
        <f>COUNTIF(V9:V38,"І ур")</f>
        <v>0</v>
      </c>
      <c r="V46" s="18">
        <f>(U46/U45)*100</f>
        <v>0</v>
      </c>
    </row>
    <row r="47" spans="2:22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20">
        <f>COUNTIF(V9:V38,"ІІ ур")</f>
        <v>19</v>
      </c>
      <c r="V47" s="18">
        <f>(U47/U45)*100</f>
        <v>76</v>
      </c>
    </row>
    <row r="48" spans="2:22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20">
        <f>COUNTIF(V9:V38,"ІІІ ур")</f>
        <v>6</v>
      </c>
      <c r="V48" s="18">
        <f>(U48/U45)*100</f>
        <v>24</v>
      </c>
    </row>
    <row r="100" spans="10:11" x14ac:dyDescent="0.25">
      <c r="J100" s="21">
        <v>1</v>
      </c>
      <c r="K100" s="21" t="s">
        <v>16</v>
      </c>
    </row>
    <row r="101" spans="10:11" x14ac:dyDescent="0.25">
      <c r="J101" s="21">
        <v>1.6</v>
      </c>
      <c r="K101" s="21" t="s">
        <v>17</v>
      </c>
    </row>
    <row r="102" spans="10:11" x14ac:dyDescent="0.25">
      <c r="J102" s="21">
        <v>2.6</v>
      </c>
      <c r="K102" s="21" t="s">
        <v>18</v>
      </c>
    </row>
  </sheetData>
  <autoFilter ref="V2:V48" xr:uid="{00000000-0009-0000-0000-000002000000}"/>
  <mergeCells count="34">
    <mergeCell ref="B39:B48"/>
    <mergeCell ref="C39:C48"/>
    <mergeCell ref="D39:J39"/>
    <mergeCell ref="M43:Q43"/>
    <mergeCell ref="D45:T45"/>
    <mergeCell ref="D44:T44"/>
    <mergeCell ref="D46:T46"/>
    <mergeCell ref="D47:T47"/>
    <mergeCell ref="D48:T48"/>
    <mergeCell ref="M39:Q39"/>
    <mergeCell ref="D40:J40"/>
    <mergeCell ref="M40:Q40"/>
    <mergeCell ref="D41:J41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R7:R8"/>
    <mergeCell ref="S7:S8"/>
    <mergeCell ref="Q7:Q8"/>
    <mergeCell ref="V7:V8"/>
    <mergeCell ref="D42:J42"/>
    <mergeCell ref="D43:J43"/>
    <mergeCell ref="M41:Q41"/>
    <mergeCell ref="M42:Q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7E51-15AA-46DD-AB40-BBC3587DDA79}">
  <dimension ref="A1:AP101"/>
  <sheetViews>
    <sheetView topLeftCell="B1" zoomScale="91" zoomScaleNormal="91" workbookViewId="0">
      <selection activeCell="A3" sqref="A3:AP3"/>
    </sheetView>
  </sheetViews>
  <sheetFormatPr defaultRowHeight="15" x14ac:dyDescent="0.25"/>
  <cols>
    <col min="1" max="1" width="9.140625" hidden="1" customWidth="1"/>
    <col min="2" max="2" width="2.42578125" customWidth="1"/>
    <col min="3" max="3" width="50.28515625" customWidth="1"/>
    <col min="4" max="4" width="3.140625" customWidth="1"/>
    <col min="5" max="5" width="4.140625" customWidth="1"/>
    <col min="6" max="6" width="3.42578125" customWidth="1"/>
    <col min="7" max="7" width="5.140625" customWidth="1"/>
    <col min="8" max="8" width="3.7109375" customWidth="1"/>
    <col min="9" max="9" width="4.5703125" customWidth="1"/>
    <col min="10" max="10" width="5" customWidth="1"/>
    <col min="11" max="11" width="4" customWidth="1"/>
    <col min="12" max="12" width="2.85546875" customWidth="1"/>
    <col min="13" max="13" width="3.42578125" customWidth="1"/>
    <col min="14" max="14" width="2.85546875" customWidth="1"/>
    <col min="15" max="15" width="3.85546875" customWidth="1"/>
    <col min="16" max="16" width="3.5703125" customWidth="1"/>
    <col min="17" max="17" width="2.85546875" customWidth="1"/>
    <col min="18" max="18" width="4.85546875" customWidth="1"/>
    <col min="19" max="19" width="4.5703125" customWidth="1"/>
    <col min="20" max="20" width="4.140625" customWidth="1"/>
    <col min="21" max="21" width="3.5703125" customWidth="1"/>
    <col min="22" max="22" width="3.85546875" customWidth="1"/>
    <col min="23" max="23" width="5.140625" customWidth="1"/>
    <col min="24" max="24" width="5.42578125" customWidth="1"/>
    <col min="25" max="25" width="3.7109375" customWidth="1"/>
    <col min="26" max="26" width="4.28515625" customWidth="1"/>
    <col min="27" max="27" width="7.28515625" customWidth="1"/>
    <col min="28" max="28" width="4" customWidth="1"/>
    <col min="29" max="29" width="3.140625" customWidth="1"/>
    <col min="30" max="30" width="3.42578125" customWidth="1"/>
    <col min="31" max="31" width="2.85546875" customWidth="1"/>
    <col min="32" max="32" width="3.7109375" customWidth="1"/>
    <col min="33" max="33" width="4.140625" customWidth="1"/>
    <col min="34" max="34" width="4.85546875" customWidth="1"/>
    <col min="35" max="35" width="4.42578125" customWidth="1"/>
    <col min="36" max="36" width="3.85546875" customWidth="1"/>
    <col min="37" max="37" width="5" customWidth="1"/>
    <col min="38" max="38" width="4.140625" customWidth="1"/>
    <col min="39" max="39" width="3" customWidth="1"/>
    <col min="40" max="40" width="5.140625" customWidth="1"/>
    <col min="41" max="41" width="4.28515625" customWidth="1"/>
  </cols>
  <sheetData>
    <row r="1" spans="1:42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</row>
    <row r="2" spans="1:42" x14ac:dyDescent="0.25">
      <c r="A2" s="178" t="s">
        <v>26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</row>
    <row r="3" spans="1:42" x14ac:dyDescent="0.25">
      <c r="A3" s="178" t="s">
        <v>82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</row>
    <row r="4" spans="1:42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</row>
    <row r="5" spans="1:42" x14ac:dyDescent="0.25">
      <c r="A5" s="48"/>
      <c r="B5" s="179" t="s">
        <v>83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48"/>
    </row>
    <row r="6" spans="1:42" ht="33" customHeight="1" x14ac:dyDescent="0.25">
      <c r="A6" s="48"/>
      <c r="B6" s="180" t="s">
        <v>2</v>
      </c>
      <c r="C6" s="180" t="s">
        <v>3</v>
      </c>
      <c r="D6" s="181" t="s">
        <v>84</v>
      </c>
      <c r="E6" s="182"/>
      <c r="F6" s="182"/>
      <c r="G6" s="183"/>
      <c r="H6" s="162" t="s">
        <v>11</v>
      </c>
      <c r="I6" s="164" t="s">
        <v>12</v>
      </c>
      <c r="J6" s="187" t="s">
        <v>13</v>
      </c>
      <c r="K6" s="184" t="s">
        <v>85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62" t="s">
        <v>11</v>
      </c>
      <c r="W6" s="164" t="s">
        <v>12</v>
      </c>
      <c r="X6" s="187" t="s">
        <v>13</v>
      </c>
      <c r="Y6" s="166" t="s">
        <v>86</v>
      </c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2" t="s">
        <v>11</v>
      </c>
      <c r="AK6" s="164" t="s">
        <v>12</v>
      </c>
      <c r="AL6" s="187" t="s">
        <v>13</v>
      </c>
      <c r="AM6" s="189" t="s">
        <v>5</v>
      </c>
      <c r="AN6" s="185" t="s">
        <v>6</v>
      </c>
      <c r="AO6" s="186" t="s">
        <v>7</v>
      </c>
      <c r="AP6" s="48"/>
    </row>
    <row r="7" spans="1:42" ht="235.5" customHeight="1" thickBot="1" x14ac:dyDescent="0.3">
      <c r="A7" s="48"/>
      <c r="B7" s="180"/>
      <c r="C7" s="180"/>
      <c r="D7" s="50" t="s">
        <v>87</v>
      </c>
      <c r="E7" s="50" t="s">
        <v>88</v>
      </c>
      <c r="F7" s="50" t="s">
        <v>89</v>
      </c>
      <c r="G7" s="50" t="s">
        <v>90</v>
      </c>
      <c r="H7" s="163"/>
      <c r="I7" s="165"/>
      <c r="J7" s="188"/>
      <c r="K7" s="50" t="s">
        <v>91</v>
      </c>
      <c r="L7" s="50" t="s">
        <v>92</v>
      </c>
      <c r="M7" s="50" t="s">
        <v>93</v>
      </c>
      <c r="N7" s="50" t="s">
        <v>94</v>
      </c>
      <c r="O7" s="50" t="s">
        <v>95</v>
      </c>
      <c r="P7" s="50" t="s">
        <v>96</v>
      </c>
      <c r="Q7" s="50" t="s">
        <v>97</v>
      </c>
      <c r="R7" s="50" t="s">
        <v>98</v>
      </c>
      <c r="S7" s="50" t="s">
        <v>99</v>
      </c>
      <c r="T7" s="50" t="s">
        <v>100</v>
      </c>
      <c r="U7" s="50" t="s">
        <v>101</v>
      </c>
      <c r="V7" s="163"/>
      <c r="W7" s="165"/>
      <c r="X7" s="188"/>
      <c r="Y7" s="50" t="s">
        <v>102</v>
      </c>
      <c r="Z7" s="50" t="s">
        <v>103</v>
      </c>
      <c r="AA7" s="50" t="s">
        <v>104</v>
      </c>
      <c r="AB7" s="50" t="s">
        <v>105</v>
      </c>
      <c r="AC7" s="50" t="s">
        <v>106</v>
      </c>
      <c r="AD7" s="50" t="s">
        <v>107</v>
      </c>
      <c r="AE7" s="50" t="s">
        <v>108</v>
      </c>
      <c r="AF7" s="50" t="s">
        <v>109</v>
      </c>
      <c r="AG7" s="50" t="s">
        <v>110</v>
      </c>
      <c r="AH7" s="50" t="s">
        <v>111</v>
      </c>
      <c r="AI7" s="50" t="s">
        <v>112</v>
      </c>
      <c r="AJ7" s="163"/>
      <c r="AK7" s="165"/>
      <c r="AL7" s="188"/>
      <c r="AM7" s="190"/>
      <c r="AN7" s="185"/>
      <c r="AO7" s="186"/>
      <c r="AP7" s="48"/>
    </row>
    <row r="8" spans="1:42" ht="36.6" customHeight="1" thickBot="1" x14ac:dyDescent="0.3">
      <c r="A8" s="48"/>
      <c r="B8" s="51">
        <v>1</v>
      </c>
      <c r="C8" s="44" t="s">
        <v>54</v>
      </c>
      <c r="D8" s="52">
        <v>2</v>
      </c>
      <c r="E8" s="52">
        <v>2</v>
      </c>
      <c r="F8" s="52">
        <v>1</v>
      </c>
      <c r="G8" s="52">
        <v>1</v>
      </c>
      <c r="H8" s="53">
        <f>SUM(D8:G8)</f>
        <v>6</v>
      </c>
      <c r="I8" s="54">
        <f>AVERAGE(D8:G8)</f>
        <v>1.5</v>
      </c>
      <c r="J8" s="55" t="str">
        <f t="shared" ref="J8" si="0">IF(B8="","",VLOOKUP(I8,$J$99:$K$101,2,TRUE))</f>
        <v>І ур</v>
      </c>
      <c r="K8" s="52">
        <v>2</v>
      </c>
      <c r="L8" s="52">
        <v>2</v>
      </c>
      <c r="M8" s="52">
        <v>2</v>
      </c>
      <c r="N8" s="52">
        <v>1</v>
      </c>
      <c r="O8" s="52">
        <v>2</v>
      </c>
      <c r="P8" s="52">
        <v>1</v>
      </c>
      <c r="Q8" s="52">
        <v>2</v>
      </c>
      <c r="R8" s="52">
        <v>2</v>
      </c>
      <c r="S8" s="52">
        <v>2</v>
      </c>
      <c r="T8" s="52">
        <v>2</v>
      </c>
      <c r="U8" s="52">
        <v>1</v>
      </c>
      <c r="V8" s="53">
        <f>SUM(K8:U8)</f>
        <v>19</v>
      </c>
      <c r="W8" s="54">
        <f>AVERAGE(V8/11)</f>
        <v>1.7272727272727273</v>
      </c>
      <c r="X8" s="55" t="str">
        <f t="shared" ref="X8" si="1">IF(P8="","",VLOOKUP(W8,$J$99:$K$101,2,TRUE))</f>
        <v>ІІ ур</v>
      </c>
      <c r="Y8" s="52">
        <v>2</v>
      </c>
      <c r="Z8" s="52">
        <v>2</v>
      </c>
      <c r="AA8" s="52">
        <v>2</v>
      </c>
      <c r="AB8" s="52">
        <v>1</v>
      </c>
      <c r="AC8" s="52">
        <v>2</v>
      </c>
      <c r="AD8" s="52">
        <v>1</v>
      </c>
      <c r="AE8" s="52">
        <v>2</v>
      </c>
      <c r="AF8" s="52">
        <v>2</v>
      </c>
      <c r="AG8" s="52">
        <v>2</v>
      </c>
      <c r="AH8" s="52">
        <v>2</v>
      </c>
      <c r="AI8" s="52">
        <v>1</v>
      </c>
      <c r="AJ8" s="53">
        <f>SUM(Y8:AI8)</f>
        <v>19</v>
      </c>
      <c r="AK8" s="54">
        <f>AVERAGE(AJ8/11)</f>
        <v>1.7272727272727273</v>
      </c>
      <c r="AL8" s="55" t="str">
        <f t="shared" ref="AL8" si="2">IF(AD8="","",VLOOKUP(AK8,$J$99:$K$101,2,TRUE))</f>
        <v>ІІ ур</v>
      </c>
      <c r="AM8" s="56">
        <f>H8+V8+AJ8</f>
        <v>44</v>
      </c>
      <c r="AN8" s="57">
        <f>AM8/26</f>
        <v>1.6923076923076923</v>
      </c>
      <c r="AO8" s="55" t="str">
        <f t="shared" ref="AO8" si="3">IF(AG8="","",VLOOKUP(AN8,$J$99:$K$101,2,TRUE))</f>
        <v>ІІ ур</v>
      </c>
      <c r="AP8" s="48"/>
    </row>
    <row r="9" spans="1:42" ht="54.6" customHeight="1" thickBot="1" x14ac:dyDescent="0.3">
      <c r="A9" s="48"/>
      <c r="B9" s="51">
        <v>2</v>
      </c>
      <c r="C9" s="45" t="s">
        <v>55</v>
      </c>
      <c r="D9" s="52">
        <v>1</v>
      </c>
      <c r="E9" s="52">
        <v>1</v>
      </c>
      <c r="F9" s="52">
        <v>1</v>
      </c>
      <c r="G9" s="52">
        <v>1</v>
      </c>
      <c r="H9" s="53">
        <f t="shared" ref="H9:H37" si="4">SUM(D9:G9)</f>
        <v>4</v>
      </c>
      <c r="I9" s="54">
        <f t="shared" ref="I9:I37" si="5">AVERAGE(D9:G9)</f>
        <v>1</v>
      </c>
      <c r="J9" s="55" t="str">
        <f t="shared" ref="J9:J37" si="6">IF(B9="","",VLOOKUP(I9,$J$99:$K$101,2,TRUE))</f>
        <v>І ур</v>
      </c>
      <c r="K9" s="52">
        <v>2</v>
      </c>
      <c r="L9" s="52">
        <v>2</v>
      </c>
      <c r="M9" s="52">
        <v>1</v>
      </c>
      <c r="N9" s="52">
        <v>1</v>
      </c>
      <c r="O9" s="52">
        <v>2</v>
      </c>
      <c r="P9" s="52">
        <v>2</v>
      </c>
      <c r="Q9" s="52">
        <v>2</v>
      </c>
      <c r="R9" s="52">
        <v>1</v>
      </c>
      <c r="S9" s="52">
        <v>2</v>
      </c>
      <c r="T9" s="52">
        <v>2</v>
      </c>
      <c r="U9" s="52">
        <v>1</v>
      </c>
      <c r="V9" s="53">
        <f t="shared" ref="V9:V37" si="7">SUM(K9:U9)</f>
        <v>18</v>
      </c>
      <c r="W9" s="54">
        <f t="shared" ref="W9:W37" si="8">AVERAGE(V9/11)</f>
        <v>1.6363636363636365</v>
      </c>
      <c r="X9" s="55" t="str">
        <f t="shared" ref="X9:X37" si="9">IF(P9="","",VLOOKUP(W9,$J$99:$K$101,2,TRUE))</f>
        <v>ІІ ур</v>
      </c>
      <c r="Y9" s="52">
        <v>2</v>
      </c>
      <c r="Z9" s="52">
        <v>2</v>
      </c>
      <c r="AA9" s="52">
        <v>1</v>
      </c>
      <c r="AB9" s="52">
        <v>1</v>
      </c>
      <c r="AC9" s="52">
        <v>2</v>
      </c>
      <c r="AD9" s="52">
        <v>2</v>
      </c>
      <c r="AE9" s="52">
        <v>2</v>
      </c>
      <c r="AF9" s="52">
        <v>1</v>
      </c>
      <c r="AG9" s="52">
        <v>2</v>
      </c>
      <c r="AH9" s="52">
        <v>2</v>
      </c>
      <c r="AI9" s="52">
        <v>1</v>
      </c>
      <c r="AJ9" s="53">
        <f t="shared" ref="AJ9:AJ37" si="10">SUM(Y9:AI9)</f>
        <v>18</v>
      </c>
      <c r="AK9" s="54">
        <f t="shared" ref="AK9:AK37" si="11">AVERAGE(AJ9/11)</f>
        <v>1.6363636363636365</v>
      </c>
      <c r="AL9" s="55" t="str">
        <f t="shared" ref="AL9:AL37" si="12">IF(AD9="","",VLOOKUP(AK9,$J$99:$K$101,2,TRUE))</f>
        <v>ІІ ур</v>
      </c>
      <c r="AM9" s="56">
        <f t="shared" ref="AM9:AM37" si="13">H9+V9+AJ9</f>
        <v>40</v>
      </c>
      <c r="AN9" s="57">
        <f t="shared" ref="AN9:AN37" si="14">AM9/26</f>
        <v>1.5384615384615385</v>
      </c>
      <c r="AO9" s="55" t="str">
        <f t="shared" ref="AO9:AO37" si="15">IF(AG9="","",VLOOKUP(AN9,$J$99:$K$101,2,TRUE))</f>
        <v>І ур</v>
      </c>
      <c r="AP9" s="48"/>
    </row>
    <row r="10" spans="1:42" ht="36.6" customHeight="1" thickBot="1" x14ac:dyDescent="0.3">
      <c r="A10" s="48"/>
      <c r="B10" s="51">
        <v>3</v>
      </c>
      <c r="C10" s="45" t="s">
        <v>56</v>
      </c>
      <c r="D10" s="52">
        <v>2</v>
      </c>
      <c r="E10" s="52">
        <v>1</v>
      </c>
      <c r="F10" s="52">
        <v>1</v>
      </c>
      <c r="G10" s="52">
        <v>1</v>
      </c>
      <c r="H10" s="53">
        <f t="shared" si="4"/>
        <v>5</v>
      </c>
      <c r="I10" s="54">
        <f t="shared" si="5"/>
        <v>1.25</v>
      </c>
      <c r="J10" s="55" t="str">
        <f t="shared" si="6"/>
        <v>І ур</v>
      </c>
      <c r="K10" s="52">
        <v>2</v>
      </c>
      <c r="L10" s="52">
        <v>2</v>
      </c>
      <c r="M10" s="52">
        <v>1</v>
      </c>
      <c r="N10" s="52">
        <v>2</v>
      </c>
      <c r="O10" s="52">
        <v>2</v>
      </c>
      <c r="P10" s="52">
        <v>1</v>
      </c>
      <c r="Q10" s="52">
        <v>2</v>
      </c>
      <c r="R10" s="52">
        <v>1</v>
      </c>
      <c r="S10" s="52">
        <v>1</v>
      </c>
      <c r="T10" s="52">
        <v>2</v>
      </c>
      <c r="U10" s="52">
        <v>1</v>
      </c>
      <c r="V10" s="53">
        <f t="shared" si="7"/>
        <v>17</v>
      </c>
      <c r="W10" s="54">
        <f t="shared" si="8"/>
        <v>1.5454545454545454</v>
      </c>
      <c r="X10" s="55" t="str">
        <f t="shared" si="9"/>
        <v>І ур</v>
      </c>
      <c r="Y10" s="52">
        <v>2</v>
      </c>
      <c r="Z10" s="52">
        <v>2</v>
      </c>
      <c r="AA10" s="52">
        <v>1</v>
      </c>
      <c r="AB10" s="52">
        <v>2</v>
      </c>
      <c r="AC10" s="52">
        <v>2</v>
      </c>
      <c r="AD10" s="52">
        <v>1</v>
      </c>
      <c r="AE10" s="52">
        <v>2</v>
      </c>
      <c r="AF10" s="52">
        <v>1</v>
      </c>
      <c r="AG10" s="52">
        <v>1</v>
      </c>
      <c r="AH10" s="52">
        <v>2</v>
      </c>
      <c r="AI10" s="52">
        <v>1</v>
      </c>
      <c r="AJ10" s="53">
        <f t="shared" si="10"/>
        <v>17</v>
      </c>
      <c r="AK10" s="54">
        <f t="shared" si="11"/>
        <v>1.5454545454545454</v>
      </c>
      <c r="AL10" s="55" t="str">
        <f t="shared" si="12"/>
        <v>І ур</v>
      </c>
      <c r="AM10" s="56">
        <f t="shared" si="13"/>
        <v>39</v>
      </c>
      <c r="AN10" s="57">
        <f t="shared" si="14"/>
        <v>1.5</v>
      </c>
      <c r="AO10" s="55" t="str">
        <f t="shared" si="15"/>
        <v>І ур</v>
      </c>
      <c r="AP10" s="48"/>
    </row>
    <row r="11" spans="1:42" ht="36.6" customHeight="1" thickBot="1" x14ac:dyDescent="0.3">
      <c r="A11" s="48"/>
      <c r="B11" s="51">
        <v>4</v>
      </c>
      <c r="C11" s="45" t="s">
        <v>57</v>
      </c>
      <c r="D11" s="52">
        <v>1</v>
      </c>
      <c r="E11" s="52">
        <v>1</v>
      </c>
      <c r="F11" s="52">
        <v>1</v>
      </c>
      <c r="G11" s="52">
        <v>1</v>
      </c>
      <c r="H11" s="53">
        <f t="shared" si="4"/>
        <v>4</v>
      </c>
      <c r="I11" s="54">
        <f t="shared" si="5"/>
        <v>1</v>
      </c>
      <c r="J11" s="55" t="str">
        <f t="shared" si="6"/>
        <v>І ур</v>
      </c>
      <c r="K11" s="52">
        <v>2</v>
      </c>
      <c r="L11" s="52">
        <v>2</v>
      </c>
      <c r="M11" s="52">
        <v>2</v>
      </c>
      <c r="N11" s="52">
        <v>1</v>
      </c>
      <c r="O11" s="52">
        <v>2</v>
      </c>
      <c r="P11" s="52">
        <v>2</v>
      </c>
      <c r="Q11" s="52">
        <v>2</v>
      </c>
      <c r="R11" s="52">
        <v>2</v>
      </c>
      <c r="S11" s="52">
        <v>1</v>
      </c>
      <c r="T11" s="52">
        <v>2</v>
      </c>
      <c r="U11" s="52">
        <v>1</v>
      </c>
      <c r="V11" s="53">
        <f t="shared" si="7"/>
        <v>19</v>
      </c>
      <c r="W11" s="54">
        <f t="shared" si="8"/>
        <v>1.7272727272727273</v>
      </c>
      <c r="X11" s="55" t="str">
        <f t="shared" si="9"/>
        <v>ІІ ур</v>
      </c>
      <c r="Y11" s="52">
        <v>2</v>
      </c>
      <c r="Z11" s="52">
        <v>2</v>
      </c>
      <c r="AA11" s="52">
        <v>2</v>
      </c>
      <c r="AB11" s="52">
        <v>1</v>
      </c>
      <c r="AC11" s="52">
        <v>2</v>
      </c>
      <c r="AD11" s="52">
        <v>2</v>
      </c>
      <c r="AE11" s="52">
        <v>2</v>
      </c>
      <c r="AF11" s="52">
        <v>2</v>
      </c>
      <c r="AG11" s="52">
        <v>1</v>
      </c>
      <c r="AH11" s="52">
        <v>2</v>
      </c>
      <c r="AI11" s="52">
        <v>1</v>
      </c>
      <c r="AJ11" s="53">
        <f t="shared" si="10"/>
        <v>19</v>
      </c>
      <c r="AK11" s="54">
        <f t="shared" si="11"/>
        <v>1.7272727272727273</v>
      </c>
      <c r="AL11" s="55" t="str">
        <f t="shared" si="12"/>
        <v>ІІ ур</v>
      </c>
      <c r="AM11" s="56">
        <f t="shared" si="13"/>
        <v>42</v>
      </c>
      <c r="AN11" s="57">
        <f t="shared" si="14"/>
        <v>1.6153846153846154</v>
      </c>
      <c r="AO11" s="55" t="str">
        <f t="shared" si="15"/>
        <v>ІІ ур</v>
      </c>
      <c r="AP11" s="48"/>
    </row>
    <row r="12" spans="1:42" ht="36.6" customHeight="1" thickBot="1" x14ac:dyDescent="0.3">
      <c r="A12" s="48"/>
      <c r="B12" s="51">
        <v>5</v>
      </c>
      <c r="C12" s="45" t="s">
        <v>58</v>
      </c>
      <c r="D12" s="52">
        <v>2</v>
      </c>
      <c r="E12" s="52">
        <v>1</v>
      </c>
      <c r="F12" s="52">
        <v>1</v>
      </c>
      <c r="G12" s="52">
        <v>2</v>
      </c>
      <c r="H12" s="53">
        <f t="shared" si="4"/>
        <v>6</v>
      </c>
      <c r="I12" s="54">
        <f t="shared" si="5"/>
        <v>1.5</v>
      </c>
      <c r="J12" s="55" t="str">
        <f t="shared" si="6"/>
        <v>І ур</v>
      </c>
      <c r="K12" s="52">
        <v>3</v>
      </c>
      <c r="L12" s="52">
        <v>3</v>
      </c>
      <c r="M12" s="52">
        <v>3</v>
      </c>
      <c r="N12" s="52">
        <v>2</v>
      </c>
      <c r="O12" s="52">
        <v>3</v>
      </c>
      <c r="P12" s="52">
        <v>3</v>
      </c>
      <c r="Q12" s="52">
        <v>3</v>
      </c>
      <c r="R12" s="52">
        <v>2</v>
      </c>
      <c r="S12" s="52">
        <v>2</v>
      </c>
      <c r="T12" s="52">
        <v>2</v>
      </c>
      <c r="U12" s="52">
        <v>3</v>
      </c>
      <c r="V12" s="53">
        <f t="shared" si="7"/>
        <v>29</v>
      </c>
      <c r="W12" s="54">
        <f t="shared" si="8"/>
        <v>2.6363636363636362</v>
      </c>
      <c r="X12" s="55" t="str">
        <f t="shared" si="9"/>
        <v>ІІІ ур</v>
      </c>
      <c r="Y12" s="52">
        <v>3</v>
      </c>
      <c r="Z12" s="52">
        <v>3</v>
      </c>
      <c r="AA12" s="52">
        <v>3</v>
      </c>
      <c r="AB12" s="52">
        <v>2</v>
      </c>
      <c r="AC12" s="52">
        <v>3</v>
      </c>
      <c r="AD12" s="52">
        <v>3</v>
      </c>
      <c r="AE12" s="52">
        <v>3</v>
      </c>
      <c r="AF12" s="52">
        <v>2</v>
      </c>
      <c r="AG12" s="52">
        <v>2</v>
      </c>
      <c r="AH12" s="52">
        <v>2</v>
      </c>
      <c r="AI12" s="52">
        <v>3</v>
      </c>
      <c r="AJ12" s="53">
        <f t="shared" si="10"/>
        <v>29</v>
      </c>
      <c r="AK12" s="54">
        <f t="shared" si="11"/>
        <v>2.6363636363636362</v>
      </c>
      <c r="AL12" s="55" t="str">
        <f t="shared" si="12"/>
        <v>ІІІ ур</v>
      </c>
      <c r="AM12" s="56">
        <f t="shared" si="13"/>
        <v>64</v>
      </c>
      <c r="AN12" s="57">
        <f t="shared" si="14"/>
        <v>2.4615384615384617</v>
      </c>
      <c r="AO12" s="55" t="str">
        <f t="shared" si="15"/>
        <v>ІІ ур</v>
      </c>
      <c r="AP12" s="48"/>
    </row>
    <row r="13" spans="1:42" ht="36.6" customHeight="1" thickBot="1" x14ac:dyDescent="0.3">
      <c r="A13" s="48"/>
      <c r="B13" s="51">
        <v>6</v>
      </c>
      <c r="C13" s="45" t="s">
        <v>59</v>
      </c>
      <c r="D13" s="52">
        <v>1</v>
      </c>
      <c r="E13" s="52">
        <v>1</v>
      </c>
      <c r="F13" s="52">
        <v>1</v>
      </c>
      <c r="G13" s="52">
        <v>1</v>
      </c>
      <c r="H13" s="53">
        <f t="shared" si="4"/>
        <v>4</v>
      </c>
      <c r="I13" s="54">
        <f t="shared" si="5"/>
        <v>1</v>
      </c>
      <c r="J13" s="55" t="str">
        <f t="shared" si="6"/>
        <v>І ур</v>
      </c>
      <c r="K13" s="52">
        <v>2</v>
      </c>
      <c r="L13" s="52">
        <v>2</v>
      </c>
      <c r="M13" s="52">
        <v>1</v>
      </c>
      <c r="N13" s="52">
        <v>2</v>
      </c>
      <c r="O13" s="52">
        <v>2</v>
      </c>
      <c r="P13" s="52">
        <v>1</v>
      </c>
      <c r="Q13" s="52">
        <v>2</v>
      </c>
      <c r="R13" s="52">
        <v>1</v>
      </c>
      <c r="S13" s="52">
        <v>2</v>
      </c>
      <c r="T13" s="52">
        <v>2</v>
      </c>
      <c r="U13" s="52">
        <v>1</v>
      </c>
      <c r="V13" s="53">
        <f t="shared" si="7"/>
        <v>18</v>
      </c>
      <c r="W13" s="54">
        <f t="shared" si="8"/>
        <v>1.6363636363636365</v>
      </c>
      <c r="X13" s="55" t="str">
        <f t="shared" si="9"/>
        <v>ІІ ур</v>
      </c>
      <c r="Y13" s="52">
        <v>2</v>
      </c>
      <c r="Z13" s="52">
        <v>2</v>
      </c>
      <c r="AA13" s="52">
        <v>1</v>
      </c>
      <c r="AB13" s="52">
        <v>2</v>
      </c>
      <c r="AC13" s="52">
        <v>2</v>
      </c>
      <c r="AD13" s="52">
        <v>1</v>
      </c>
      <c r="AE13" s="52">
        <v>2</v>
      </c>
      <c r="AF13" s="52">
        <v>2</v>
      </c>
      <c r="AG13" s="52">
        <v>2</v>
      </c>
      <c r="AH13" s="52">
        <v>2</v>
      </c>
      <c r="AI13" s="52">
        <v>1</v>
      </c>
      <c r="AJ13" s="53">
        <f t="shared" si="10"/>
        <v>19</v>
      </c>
      <c r="AK13" s="54">
        <f t="shared" si="11"/>
        <v>1.7272727272727273</v>
      </c>
      <c r="AL13" s="55" t="str">
        <f t="shared" si="12"/>
        <v>ІІ ур</v>
      </c>
      <c r="AM13" s="56">
        <f t="shared" si="13"/>
        <v>41</v>
      </c>
      <c r="AN13" s="57">
        <f t="shared" si="14"/>
        <v>1.5769230769230769</v>
      </c>
      <c r="AO13" s="55" t="str">
        <f t="shared" si="15"/>
        <v>І ур</v>
      </c>
      <c r="AP13" s="48"/>
    </row>
    <row r="14" spans="1:42" ht="19.5" thickBot="1" x14ac:dyDescent="0.3">
      <c r="A14" s="48"/>
      <c r="B14" s="51">
        <v>7</v>
      </c>
      <c r="C14" s="45" t="s">
        <v>60</v>
      </c>
      <c r="D14" s="52">
        <v>2</v>
      </c>
      <c r="E14" s="52">
        <v>1</v>
      </c>
      <c r="F14" s="52">
        <v>1</v>
      </c>
      <c r="G14" s="52">
        <v>2</v>
      </c>
      <c r="H14" s="53">
        <f t="shared" si="4"/>
        <v>6</v>
      </c>
      <c r="I14" s="54">
        <f t="shared" si="5"/>
        <v>1.5</v>
      </c>
      <c r="J14" s="55" t="str">
        <f t="shared" si="6"/>
        <v>І ур</v>
      </c>
      <c r="K14" s="52">
        <v>2</v>
      </c>
      <c r="L14" s="52">
        <v>2</v>
      </c>
      <c r="M14" s="52">
        <v>2</v>
      </c>
      <c r="N14" s="52">
        <v>1</v>
      </c>
      <c r="O14" s="52">
        <v>2</v>
      </c>
      <c r="P14" s="52">
        <v>2</v>
      </c>
      <c r="Q14" s="52">
        <v>2</v>
      </c>
      <c r="R14" s="52">
        <v>2</v>
      </c>
      <c r="S14" s="52">
        <v>1</v>
      </c>
      <c r="T14" s="52">
        <v>2</v>
      </c>
      <c r="U14" s="52">
        <v>2</v>
      </c>
      <c r="V14" s="53">
        <f t="shared" si="7"/>
        <v>20</v>
      </c>
      <c r="W14" s="54">
        <f t="shared" si="8"/>
        <v>1.8181818181818181</v>
      </c>
      <c r="X14" s="55" t="str">
        <f t="shared" si="9"/>
        <v>ІІ ур</v>
      </c>
      <c r="Y14" s="52">
        <v>2</v>
      </c>
      <c r="Z14" s="52">
        <v>2</v>
      </c>
      <c r="AA14" s="52">
        <v>2</v>
      </c>
      <c r="AB14" s="52">
        <v>1</v>
      </c>
      <c r="AC14" s="52">
        <v>2</v>
      </c>
      <c r="AD14" s="52">
        <v>2</v>
      </c>
      <c r="AE14" s="52">
        <v>2</v>
      </c>
      <c r="AF14" s="52">
        <v>2</v>
      </c>
      <c r="AG14" s="52">
        <v>1</v>
      </c>
      <c r="AH14" s="52">
        <v>2</v>
      </c>
      <c r="AI14" s="52">
        <v>2</v>
      </c>
      <c r="AJ14" s="53">
        <f t="shared" si="10"/>
        <v>20</v>
      </c>
      <c r="AK14" s="54">
        <f t="shared" si="11"/>
        <v>1.8181818181818181</v>
      </c>
      <c r="AL14" s="55" t="str">
        <f t="shared" si="12"/>
        <v>ІІ ур</v>
      </c>
      <c r="AM14" s="56">
        <f t="shared" si="13"/>
        <v>46</v>
      </c>
      <c r="AN14" s="57">
        <f t="shared" si="14"/>
        <v>1.7692307692307692</v>
      </c>
      <c r="AO14" s="55" t="str">
        <f t="shared" si="15"/>
        <v>ІІ ур</v>
      </c>
      <c r="AP14" s="48"/>
    </row>
    <row r="15" spans="1:42" ht="36.6" customHeight="1" thickBot="1" x14ac:dyDescent="0.3">
      <c r="A15" s="48"/>
      <c r="B15" s="51">
        <v>8</v>
      </c>
      <c r="C15" s="45" t="s">
        <v>61</v>
      </c>
      <c r="D15" s="52">
        <v>2</v>
      </c>
      <c r="E15" s="52">
        <v>2</v>
      </c>
      <c r="F15" s="52">
        <v>2</v>
      </c>
      <c r="G15" s="52">
        <v>2</v>
      </c>
      <c r="H15" s="53">
        <f t="shared" si="4"/>
        <v>8</v>
      </c>
      <c r="I15" s="54">
        <f t="shared" si="5"/>
        <v>2</v>
      </c>
      <c r="J15" s="55" t="str">
        <f t="shared" si="6"/>
        <v>ІІ ур</v>
      </c>
      <c r="K15" s="52">
        <v>2</v>
      </c>
      <c r="L15" s="52">
        <v>3</v>
      </c>
      <c r="M15" s="52">
        <v>2</v>
      </c>
      <c r="N15" s="52">
        <v>1</v>
      </c>
      <c r="O15" s="52">
        <v>2</v>
      </c>
      <c r="P15" s="52">
        <v>2</v>
      </c>
      <c r="Q15" s="52">
        <v>2</v>
      </c>
      <c r="R15" s="52">
        <v>1</v>
      </c>
      <c r="S15" s="52">
        <v>1</v>
      </c>
      <c r="T15" s="52">
        <v>2</v>
      </c>
      <c r="U15" s="52">
        <v>2</v>
      </c>
      <c r="V15" s="53">
        <f t="shared" si="7"/>
        <v>20</v>
      </c>
      <c r="W15" s="54">
        <f t="shared" si="8"/>
        <v>1.8181818181818181</v>
      </c>
      <c r="X15" s="55" t="str">
        <f t="shared" si="9"/>
        <v>ІІ ур</v>
      </c>
      <c r="Y15" s="52">
        <v>2</v>
      </c>
      <c r="Z15" s="52">
        <v>3</v>
      </c>
      <c r="AA15" s="52">
        <v>2</v>
      </c>
      <c r="AB15" s="52">
        <v>1</v>
      </c>
      <c r="AC15" s="52">
        <v>2</v>
      </c>
      <c r="AD15" s="52">
        <v>2</v>
      </c>
      <c r="AE15" s="52">
        <v>2</v>
      </c>
      <c r="AF15" s="52">
        <v>1</v>
      </c>
      <c r="AG15" s="52">
        <v>1</v>
      </c>
      <c r="AH15" s="52">
        <v>2</v>
      </c>
      <c r="AI15" s="52">
        <v>2</v>
      </c>
      <c r="AJ15" s="53">
        <f t="shared" si="10"/>
        <v>20</v>
      </c>
      <c r="AK15" s="54">
        <f t="shared" si="11"/>
        <v>1.8181818181818181</v>
      </c>
      <c r="AL15" s="55" t="str">
        <f t="shared" si="12"/>
        <v>ІІ ур</v>
      </c>
      <c r="AM15" s="56">
        <f t="shared" si="13"/>
        <v>48</v>
      </c>
      <c r="AN15" s="57">
        <f t="shared" si="14"/>
        <v>1.8461538461538463</v>
      </c>
      <c r="AO15" s="55" t="str">
        <f t="shared" si="15"/>
        <v>ІІ ур</v>
      </c>
      <c r="AP15" s="48"/>
    </row>
    <row r="16" spans="1:42" ht="36.6" customHeight="1" thickBot="1" x14ac:dyDescent="0.3">
      <c r="A16" s="48"/>
      <c r="B16" s="51">
        <v>9</v>
      </c>
      <c r="C16" s="45" t="s">
        <v>62</v>
      </c>
      <c r="D16" s="52">
        <v>2</v>
      </c>
      <c r="E16" s="52">
        <v>2</v>
      </c>
      <c r="F16" s="52">
        <v>1</v>
      </c>
      <c r="G16" s="52">
        <v>2</v>
      </c>
      <c r="H16" s="53">
        <f t="shared" si="4"/>
        <v>7</v>
      </c>
      <c r="I16" s="54">
        <f t="shared" si="5"/>
        <v>1.75</v>
      </c>
      <c r="J16" s="55" t="str">
        <f t="shared" si="6"/>
        <v>ІІ ур</v>
      </c>
      <c r="K16" s="52">
        <v>2</v>
      </c>
      <c r="L16" s="52">
        <v>2</v>
      </c>
      <c r="M16" s="52">
        <v>1</v>
      </c>
      <c r="N16" s="52">
        <v>1</v>
      </c>
      <c r="O16" s="52">
        <v>2</v>
      </c>
      <c r="P16" s="52">
        <v>1</v>
      </c>
      <c r="Q16" s="52">
        <v>2</v>
      </c>
      <c r="R16" s="52">
        <v>1</v>
      </c>
      <c r="S16" s="52">
        <v>1</v>
      </c>
      <c r="T16" s="52">
        <v>2</v>
      </c>
      <c r="U16" s="52">
        <v>1</v>
      </c>
      <c r="V16" s="53">
        <f t="shared" si="7"/>
        <v>16</v>
      </c>
      <c r="W16" s="54">
        <f t="shared" si="8"/>
        <v>1.4545454545454546</v>
      </c>
      <c r="X16" s="55" t="str">
        <f t="shared" si="9"/>
        <v>І ур</v>
      </c>
      <c r="Y16" s="52">
        <v>2</v>
      </c>
      <c r="Z16" s="52">
        <v>2</v>
      </c>
      <c r="AA16" s="52">
        <v>1</v>
      </c>
      <c r="AB16" s="52">
        <v>1</v>
      </c>
      <c r="AC16" s="52">
        <v>2</v>
      </c>
      <c r="AD16" s="52">
        <v>1</v>
      </c>
      <c r="AE16" s="52">
        <v>2</v>
      </c>
      <c r="AF16" s="52">
        <v>1</v>
      </c>
      <c r="AG16" s="52">
        <v>1</v>
      </c>
      <c r="AH16" s="52">
        <v>2</v>
      </c>
      <c r="AI16" s="52">
        <v>1</v>
      </c>
      <c r="AJ16" s="53">
        <f t="shared" si="10"/>
        <v>16</v>
      </c>
      <c r="AK16" s="54">
        <f t="shared" si="11"/>
        <v>1.4545454545454546</v>
      </c>
      <c r="AL16" s="55" t="str">
        <f t="shared" si="12"/>
        <v>І ур</v>
      </c>
      <c r="AM16" s="56">
        <f t="shared" si="13"/>
        <v>39</v>
      </c>
      <c r="AN16" s="57">
        <f t="shared" si="14"/>
        <v>1.5</v>
      </c>
      <c r="AO16" s="55" t="str">
        <f t="shared" si="15"/>
        <v>І ур</v>
      </c>
      <c r="AP16" s="48"/>
    </row>
    <row r="17" spans="1:42" ht="36.6" customHeight="1" thickBot="1" x14ac:dyDescent="0.3">
      <c r="A17" s="48"/>
      <c r="B17" s="51">
        <v>10</v>
      </c>
      <c r="C17" s="45" t="s">
        <v>63</v>
      </c>
      <c r="D17" s="52">
        <v>2</v>
      </c>
      <c r="E17" s="52">
        <v>2</v>
      </c>
      <c r="F17" s="52">
        <v>1</v>
      </c>
      <c r="G17" s="52">
        <v>2</v>
      </c>
      <c r="H17" s="53">
        <f t="shared" si="4"/>
        <v>7</v>
      </c>
      <c r="I17" s="54">
        <f t="shared" si="5"/>
        <v>1.75</v>
      </c>
      <c r="J17" s="55" t="str">
        <f t="shared" si="6"/>
        <v>ІІ ур</v>
      </c>
      <c r="K17" s="52">
        <v>2</v>
      </c>
      <c r="L17" s="52">
        <v>2</v>
      </c>
      <c r="M17" s="52">
        <v>2</v>
      </c>
      <c r="N17" s="52">
        <v>2</v>
      </c>
      <c r="O17" s="52">
        <v>2</v>
      </c>
      <c r="P17" s="52">
        <v>2</v>
      </c>
      <c r="Q17" s="52">
        <v>2</v>
      </c>
      <c r="R17" s="52">
        <v>2</v>
      </c>
      <c r="S17" s="52">
        <v>2</v>
      </c>
      <c r="T17" s="52">
        <v>2</v>
      </c>
      <c r="U17" s="52">
        <v>2</v>
      </c>
      <c r="V17" s="53">
        <f t="shared" si="7"/>
        <v>22</v>
      </c>
      <c r="W17" s="54">
        <f t="shared" si="8"/>
        <v>2</v>
      </c>
      <c r="X17" s="55" t="str">
        <f t="shared" si="9"/>
        <v>ІІ ур</v>
      </c>
      <c r="Y17" s="52">
        <v>2</v>
      </c>
      <c r="Z17" s="52">
        <v>2</v>
      </c>
      <c r="AA17" s="52">
        <v>2</v>
      </c>
      <c r="AB17" s="52">
        <v>2</v>
      </c>
      <c r="AC17" s="52">
        <v>2</v>
      </c>
      <c r="AD17" s="52">
        <v>2</v>
      </c>
      <c r="AE17" s="52">
        <v>2</v>
      </c>
      <c r="AF17" s="52">
        <v>2</v>
      </c>
      <c r="AG17" s="52">
        <v>2</v>
      </c>
      <c r="AH17" s="52">
        <v>2</v>
      </c>
      <c r="AI17" s="52">
        <v>2</v>
      </c>
      <c r="AJ17" s="53">
        <f t="shared" si="10"/>
        <v>22</v>
      </c>
      <c r="AK17" s="54">
        <f t="shared" si="11"/>
        <v>2</v>
      </c>
      <c r="AL17" s="55" t="str">
        <f t="shared" si="12"/>
        <v>ІІ ур</v>
      </c>
      <c r="AM17" s="56">
        <f t="shared" si="13"/>
        <v>51</v>
      </c>
      <c r="AN17" s="57">
        <f t="shared" si="14"/>
        <v>1.9615384615384615</v>
      </c>
      <c r="AO17" s="55" t="str">
        <f t="shared" si="15"/>
        <v>ІІ ур</v>
      </c>
      <c r="AP17" s="48"/>
    </row>
    <row r="18" spans="1:42" ht="36.6" customHeight="1" thickBot="1" x14ac:dyDescent="0.3">
      <c r="A18" s="48"/>
      <c r="B18" s="51">
        <v>11</v>
      </c>
      <c r="C18" s="45" t="s">
        <v>64</v>
      </c>
      <c r="D18" s="52">
        <v>2</v>
      </c>
      <c r="E18" s="52">
        <v>2</v>
      </c>
      <c r="F18" s="52">
        <v>1</v>
      </c>
      <c r="G18" s="52">
        <v>2</v>
      </c>
      <c r="H18" s="53">
        <f t="shared" si="4"/>
        <v>7</v>
      </c>
      <c r="I18" s="54">
        <f t="shared" si="5"/>
        <v>1.75</v>
      </c>
      <c r="J18" s="55" t="str">
        <f t="shared" si="6"/>
        <v>ІІ ур</v>
      </c>
      <c r="K18" s="52">
        <v>2</v>
      </c>
      <c r="L18" s="52">
        <v>2</v>
      </c>
      <c r="M18" s="52">
        <v>1</v>
      </c>
      <c r="N18" s="52">
        <v>1</v>
      </c>
      <c r="O18" s="52">
        <v>2</v>
      </c>
      <c r="P18" s="52">
        <v>1</v>
      </c>
      <c r="Q18" s="52">
        <v>2</v>
      </c>
      <c r="R18" s="52">
        <v>1</v>
      </c>
      <c r="S18" s="52">
        <v>1</v>
      </c>
      <c r="T18" s="52">
        <v>2</v>
      </c>
      <c r="U18" s="52">
        <v>1</v>
      </c>
      <c r="V18" s="53">
        <f t="shared" si="7"/>
        <v>16</v>
      </c>
      <c r="W18" s="54">
        <f t="shared" si="8"/>
        <v>1.4545454545454546</v>
      </c>
      <c r="X18" s="55" t="str">
        <f t="shared" si="9"/>
        <v>І ур</v>
      </c>
      <c r="Y18" s="52">
        <v>2</v>
      </c>
      <c r="Z18" s="52">
        <v>2</v>
      </c>
      <c r="AA18" s="52">
        <v>2</v>
      </c>
      <c r="AB18" s="52">
        <v>1</v>
      </c>
      <c r="AC18" s="52">
        <v>2</v>
      </c>
      <c r="AD18" s="52">
        <v>2</v>
      </c>
      <c r="AE18" s="52">
        <v>2</v>
      </c>
      <c r="AF18" s="52">
        <v>1</v>
      </c>
      <c r="AG18" s="52">
        <v>2</v>
      </c>
      <c r="AH18" s="52">
        <v>2</v>
      </c>
      <c r="AI18" s="52">
        <v>1</v>
      </c>
      <c r="AJ18" s="53">
        <f t="shared" si="10"/>
        <v>19</v>
      </c>
      <c r="AK18" s="54">
        <f t="shared" si="11"/>
        <v>1.7272727272727273</v>
      </c>
      <c r="AL18" s="55" t="str">
        <f t="shared" si="12"/>
        <v>ІІ ур</v>
      </c>
      <c r="AM18" s="56">
        <f t="shared" si="13"/>
        <v>42</v>
      </c>
      <c r="AN18" s="57">
        <f t="shared" si="14"/>
        <v>1.6153846153846154</v>
      </c>
      <c r="AO18" s="55" t="str">
        <f t="shared" si="15"/>
        <v>ІІ ур</v>
      </c>
      <c r="AP18" s="48"/>
    </row>
    <row r="19" spans="1:42" ht="36.6" customHeight="1" thickBot="1" x14ac:dyDescent="0.3">
      <c r="A19" s="48"/>
      <c r="B19" s="51">
        <v>12</v>
      </c>
      <c r="C19" s="45" t="s">
        <v>65</v>
      </c>
      <c r="D19" s="52">
        <v>1</v>
      </c>
      <c r="E19" s="52">
        <v>2</v>
      </c>
      <c r="F19" s="52">
        <v>2</v>
      </c>
      <c r="G19" s="52">
        <v>1</v>
      </c>
      <c r="H19" s="53">
        <f t="shared" si="4"/>
        <v>6</v>
      </c>
      <c r="I19" s="54">
        <f t="shared" si="5"/>
        <v>1.5</v>
      </c>
      <c r="J19" s="55" t="str">
        <f t="shared" si="6"/>
        <v>І ур</v>
      </c>
      <c r="K19" s="52">
        <v>2</v>
      </c>
      <c r="L19" s="52">
        <v>2</v>
      </c>
      <c r="M19" s="52">
        <v>1</v>
      </c>
      <c r="N19" s="52">
        <v>2</v>
      </c>
      <c r="O19" s="52">
        <v>2</v>
      </c>
      <c r="P19" s="52">
        <v>1</v>
      </c>
      <c r="Q19" s="52">
        <v>2</v>
      </c>
      <c r="R19" s="52">
        <v>2</v>
      </c>
      <c r="S19" s="52">
        <v>2</v>
      </c>
      <c r="T19" s="52">
        <v>2</v>
      </c>
      <c r="U19" s="52">
        <v>1</v>
      </c>
      <c r="V19" s="53">
        <f t="shared" si="7"/>
        <v>19</v>
      </c>
      <c r="W19" s="54">
        <f t="shared" si="8"/>
        <v>1.7272727272727273</v>
      </c>
      <c r="X19" s="55" t="str">
        <f t="shared" si="9"/>
        <v>ІІ ур</v>
      </c>
      <c r="Y19" s="52">
        <v>2</v>
      </c>
      <c r="Z19" s="52">
        <v>2</v>
      </c>
      <c r="AA19" s="52">
        <v>1</v>
      </c>
      <c r="AB19" s="52">
        <v>2</v>
      </c>
      <c r="AC19" s="52">
        <v>2</v>
      </c>
      <c r="AD19" s="52">
        <v>1</v>
      </c>
      <c r="AE19" s="52">
        <v>2</v>
      </c>
      <c r="AF19" s="52">
        <v>2</v>
      </c>
      <c r="AG19" s="52">
        <v>2</v>
      </c>
      <c r="AH19" s="52">
        <v>2</v>
      </c>
      <c r="AI19" s="52">
        <v>1</v>
      </c>
      <c r="AJ19" s="53">
        <f t="shared" si="10"/>
        <v>19</v>
      </c>
      <c r="AK19" s="54">
        <f t="shared" si="11"/>
        <v>1.7272727272727273</v>
      </c>
      <c r="AL19" s="55" t="str">
        <f t="shared" si="12"/>
        <v>ІІ ур</v>
      </c>
      <c r="AM19" s="56">
        <f t="shared" si="13"/>
        <v>44</v>
      </c>
      <c r="AN19" s="57">
        <f t="shared" si="14"/>
        <v>1.6923076923076923</v>
      </c>
      <c r="AO19" s="55" t="str">
        <f t="shared" si="15"/>
        <v>ІІ ур</v>
      </c>
      <c r="AP19" s="48"/>
    </row>
    <row r="20" spans="1:42" ht="36.6" customHeight="1" thickBot="1" x14ac:dyDescent="0.3">
      <c r="A20" s="48"/>
      <c r="B20" s="51">
        <v>13</v>
      </c>
      <c r="C20" s="45" t="s">
        <v>66</v>
      </c>
      <c r="D20" s="52">
        <v>3</v>
      </c>
      <c r="E20" s="52">
        <v>3</v>
      </c>
      <c r="F20" s="52">
        <v>2</v>
      </c>
      <c r="G20" s="52">
        <v>2</v>
      </c>
      <c r="H20" s="53">
        <f t="shared" si="4"/>
        <v>10</v>
      </c>
      <c r="I20" s="54">
        <f t="shared" si="5"/>
        <v>2.5</v>
      </c>
      <c r="J20" s="55" t="str">
        <f t="shared" si="6"/>
        <v>ІІ ур</v>
      </c>
      <c r="K20" s="52">
        <v>2</v>
      </c>
      <c r="L20" s="52">
        <v>3</v>
      </c>
      <c r="M20" s="52">
        <v>2</v>
      </c>
      <c r="N20" s="52">
        <v>2</v>
      </c>
      <c r="O20" s="52">
        <v>2</v>
      </c>
      <c r="P20" s="52">
        <v>3</v>
      </c>
      <c r="Q20" s="52">
        <v>3</v>
      </c>
      <c r="R20" s="52">
        <v>2</v>
      </c>
      <c r="S20" s="52">
        <v>1</v>
      </c>
      <c r="T20" s="52">
        <v>2</v>
      </c>
      <c r="U20" s="52">
        <v>2</v>
      </c>
      <c r="V20" s="53">
        <f t="shared" si="7"/>
        <v>24</v>
      </c>
      <c r="W20" s="54">
        <f t="shared" si="8"/>
        <v>2.1818181818181817</v>
      </c>
      <c r="X20" s="55" t="str">
        <f t="shared" si="9"/>
        <v>ІІ ур</v>
      </c>
      <c r="Y20" s="52">
        <v>2</v>
      </c>
      <c r="Z20" s="52">
        <v>3</v>
      </c>
      <c r="AA20" s="52">
        <v>2</v>
      </c>
      <c r="AB20" s="52">
        <v>2</v>
      </c>
      <c r="AC20" s="52">
        <v>2</v>
      </c>
      <c r="AD20" s="52">
        <v>3</v>
      </c>
      <c r="AE20" s="52">
        <v>3</v>
      </c>
      <c r="AF20" s="52">
        <v>2</v>
      </c>
      <c r="AG20" s="52">
        <v>1</v>
      </c>
      <c r="AH20" s="52">
        <v>2</v>
      </c>
      <c r="AI20" s="52">
        <v>2</v>
      </c>
      <c r="AJ20" s="53">
        <f t="shared" si="10"/>
        <v>24</v>
      </c>
      <c r="AK20" s="54">
        <f t="shared" si="11"/>
        <v>2.1818181818181817</v>
      </c>
      <c r="AL20" s="55" t="str">
        <f t="shared" si="12"/>
        <v>ІІ ур</v>
      </c>
      <c r="AM20" s="56">
        <f t="shared" si="13"/>
        <v>58</v>
      </c>
      <c r="AN20" s="57">
        <f t="shared" si="14"/>
        <v>2.2307692307692308</v>
      </c>
      <c r="AO20" s="55" t="str">
        <f t="shared" si="15"/>
        <v>ІІ ур</v>
      </c>
      <c r="AP20" s="48"/>
    </row>
    <row r="21" spans="1:42" ht="36.6" customHeight="1" thickBot="1" x14ac:dyDescent="0.3">
      <c r="A21" s="48"/>
      <c r="B21" s="51">
        <v>14</v>
      </c>
      <c r="C21" s="45" t="s">
        <v>67</v>
      </c>
      <c r="D21" s="52">
        <v>2</v>
      </c>
      <c r="E21" s="52">
        <v>2</v>
      </c>
      <c r="F21" s="52">
        <v>1</v>
      </c>
      <c r="G21" s="52">
        <v>1</v>
      </c>
      <c r="H21" s="53">
        <f t="shared" si="4"/>
        <v>6</v>
      </c>
      <c r="I21" s="54">
        <f t="shared" si="5"/>
        <v>1.5</v>
      </c>
      <c r="J21" s="55" t="str">
        <f t="shared" si="6"/>
        <v>І ур</v>
      </c>
      <c r="K21" s="52">
        <v>2</v>
      </c>
      <c r="L21" s="52">
        <v>2</v>
      </c>
      <c r="M21" s="52">
        <v>1</v>
      </c>
      <c r="N21" s="52">
        <v>1</v>
      </c>
      <c r="O21" s="52">
        <v>2</v>
      </c>
      <c r="P21" s="52">
        <v>1</v>
      </c>
      <c r="Q21" s="52">
        <v>2</v>
      </c>
      <c r="R21" s="52">
        <v>3</v>
      </c>
      <c r="S21" s="52">
        <v>2</v>
      </c>
      <c r="T21" s="52">
        <v>3</v>
      </c>
      <c r="U21" s="52">
        <v>1</v>
      </c>
      <c r="V21" s="53">
        <f t="shared" si="7"/>
        <v>20</v>
      </c>
      <c r="W21" s="54">
        <f t="shared" si="8"/>
        <v>1.8181818181818181</v>
      </c>
      <c r="X21" s="55" t="str">
        <f t="shared" si="9"/>
        <v>ІІ ур</v>
      </c>
      <c r="Y21" s="52">
        <v>2</v>
      </c>
      <c r="Z21" s="52">
        <v>2</v>
      </c>
      <c r="AA21" s="52">
        <v>1</v>
      </c>
      <c r="AB21" s="52">
        <v>1</v>
      </c>
      <c r="AC21" s="52">
        <v>2</v>
      </c>
      <c r="AD21" s="52">
        <v>1</v>
      </c>
      <c r="AE21" s="52">
        <v>2</v>
      </c>
      <c r="AF21" s="52">
        <v>3</v>
      </c>
      <c r="AG21" s="52">
        <v>2</v>
      </c>
      <c r="AH21" s="52">
        <v>3</v>
      </c>
      <c r="AI21" s="52">
        <v>1</v>
      </c>
      <c r="AJ21" s="53">
        <f t="shared" si="10"/>
        <v>20</v>
      </c>
      <c r="AK21" s="54">
        <f t="shared" si="11"/>
        <v>1.8181818181818181</v>
      </c>
      <c r="AL21" s="55" t="str">
        <f t="shared" si="12"/>
        <v>ІІ ур</v>
      </c>
      <c r="AM21" s="56">
        <f t="shared" si="13"/>
        <v>46</v>
      </c>
      <c r="AN21" s="57">
        <f t="shared" si="14"/>
        <v>1.7692307692307692</v>
      </c>
      <c r="AO21" s="55" t="str">
        <f t="shared" si="15"/>
        <v>ІІ ур</v>
      </c>
      <c r="AP21" s="48"/>
    </row>
    <row r="22" spans="1:42" ht="36.6" customHeight="1" thickBot="1" x14ac:dyDescent="0.3">
      <c r="A22" s="48"/>
      <c r="B22" s="51">
        <v>15</v>
      </c>
      <c r="C22" s="45" t="s">
        <v>68</v>
      </c>
      <c r="D22" s="52">
        <v>2</v>
      </c>
      <c r="E22" s="52">
        <v>2</v>
      </c>
      <c r="F22" s="52">
        <v>2</v>
      </c>
      <c r="G22" s="52">
        <v>2</v>
      </c>
      <c r="H22" s="53">
        <f t="shared" si="4"/>
        <v>8</v>
      </c>
      <c r="I22" s="54">
        <f t="shared" si="5"/>
        <v>2</v>
      </c>
      <c r="J22" s="55" t="str">
        <f t="shared" si="6"/>
        <v>ІІ ур</v>
      </c>
      <c r="K22" s="52">
        <v>2</v>
      </c>
      <c r="L22" s="52">
        <v>3</v>
      </c>
      <c r="M22" s="52">
        <v>2</v>
      </c>
      <c r="N22" s="52">
        <v>2</v>
      </c>
      <c r="O22" s="52">
        <v>2</v>
      </c>
      <c r="P22" s="52">
        <v>2</v>
      </c>
      <c r="Q22" s="52">
        <v>3</v>
      </c>
      <c r="R22" s="52">
        <v>2</v>
      </c>
      <c r="S22" s="52">
        <v>2</v>
      </c>
      <c r="T22" s="52">
        <v>2</v>
      </c>
      <c r="U22" s="52">
        <v>2</v>
      </c>
      <c r="V22" s="53">
        <f t="shared" si="7"/>
        <v>24</v>
      </c>
      <c r="W22" s="54">
        <f t="shared" si="8"/>
        <v>2.1818181818181817</v>
      </c>
      <c r="X22" s="55" t="str">
        <f t="shared" si="9"/>
        <v>ІІ ур</v>
      </c>
      <c r="Y22" s="52">
        <v>2</v>
      </c>
      <c r="Z22" s="52">
        <v>3</v>
      </c>
      <c r="AA22" s="52">
        <v>2</v>
      </c>
      <c r="AB22" s="52">
        <v>2</v>
      </c>
      <c r="AC22" s="52">
        <v>2</v>
      </c>
      <c r="AD22" s="52">
        <v>2</v>
      </c>
      <c r="AE22" s="52">
        <v>3</v>
      </c>
      <c r="AF22" s="52">
        <v>2</v>
      </c>
      <c r="AG22" s="52">
        <v>2</v>
      </c>
      <c r="AH22" s="52">
        <v>2</v>
      </c>
      <c r="AI22" s="52">
        <v>2</v>
      </c>
      <c r="AJ22" s="53">
        <f t="shared" si="10"/>
        <v>24</v>
      </c>
      <c r="AK22" s="54">
        <f t="shared" si="11"/>
        <v>2.1818181818181817</v>
      </c>
      <c r="AL22" s="55" t="str">
        <f t="shared" si="12"/>
        <v>ІІ ур</v>
      </c>
      <c r="AM22" s="56">
        <f t="shared" si="13"/>
        <v>56</v>
      </c>
      <c r="AN22" s="57">
        <f t="shared" si="14"/>
        <v>2.1538461538461537</v>
      </c>
      <c r="AO22" s="55" t="str">
        <f t="shared" si="15"/>
        <v>ІІ ур</v>
      </c>
      <c r="AP22" s="48"/>
    </row>
    <row r="23" spans="1:42" ht="36.6" customHeight="1" thickBot="1" x14ac:dyDescent="0.3">
      <c r="A23" s="48"/>
      <c r="B23" s="51">
        <v>16</v>
      </c>
      <c r="C23" s="45" t="s">
        <v>69</v>
      </c>
      <c r="D23" s="52">
        <v>2</v>
      </c>
      <c r="E23" s="52">
        <v>2</v>
      </c>
      <c r="F23" s="52">
        <v>2</v>
      </c>
      <c r="G23" s="52">
        <v>2</v>
      </c>
      <c r="H23" s="53">
        <f t="shared" si="4"/>
        <v>8</v>
      </c>
      <c r="I23" s="54">
        <f t="shared" si="5"/>
        <v>2</v>
      </c>
      <c r="J23" s="55" t="str">
        <f t="shared" si="6"/>
        <v>ІІ ур</v>
      </c>
      <c r="K23" s="52">
        <v>2</v>
      </c>
      <c r="L23" s="52">
        <v>2</v>
      </c>
      <c r="M23" s="52">
        <v>2</v>
      </c>
      <c r="N23" s="52">
        <v>1</v>
      </c>
      <c r="O23" s="52">
        <v>2</v>
      </c>
      <c r="P23" s="52">
        <v>1</v>
      </c>
      <c r="Q23" s="52">
        <v>2</v>
      </c>
      <c r="R23" s="52">
        <v>2</v>
      </c>
      <c r="S23" s="52">
        <v>1</v>
      </c>
      <c r="T23" s="52">
        <v>2</v>
      </c>
      <c r="U23" s="52">
        <v>2</v>
      </c>
      <c r="V23" s="53">
        <f t="shared" si="7"/>
        <v>19</v>
      </c>
      <c r="W23" s="54">
        <f t="shared" si="8"/>
        <v>1.7272727272727273</v>
      </c>
      <c r="X23" s="55" t="str">
        <f t="shared" si="9"/>
        <v>ІІ ур</v>
      </c>
      <c r="Y23" s="52">
        <v>2</v>
      </c>
      <c r="Z23" s="52">
        <v>2</v>
      </c>
      <c r="AA23" s="52">
        <v>2</v>
      </c>
      <c r="AB23" s="52">
        <v>1</v>
      </c>
      <c r="AC23" s="52">
        <v>2</v>
      </c>
      <c r="AD23" s="52">
        <v>1</v>
      </c>
      <c r="AE23" s="52">
        <v>2</v>
      </c>
      <c r="AF23" s="52">
        <v>2</v>
      </c>
      <c r="AG23" s="52">
        <v>1</v>
      </c>
      <c r="AH23" s="52">
        <v>2</v>
      </c>
      <c r="AI23" s="52">
        <v>2</v>
      </c>
      <c r="AJ23" s="53">
        <f t="shared" si="10"/>
        <v>19</v>
      </c>
      <c r="AK23" s="54">
        <f t="shared" si="11"/>
        <v>1.7272727272727273</v>
      </c>
      <c r="AL23" s="55" t="str">
        <f t="shared" si="12"/>
        <v>ІІ ур</v>
      </c>
      <c r="AM23" s="56">
        <f t="shared" si="13"/>
        <v>46</v>
      </c>
      <c r="AN23" s="57">
        <f t="shared" si="14"/>
        <v>1.7692307692307692</v>
      </c>
      <c r="AO23" s="55" t="str">
        <f t="shared" si="15"/>
        <v>ІІ ур</v>
      </c>
      <c r="AP23" s="48"/>
    </row>
    <row r="24" spans="1:42" ht="36.6" customHeight="1" thickBot="1" x14ac:dyDescent="0.3">
      <c r="A24" s="48"/>
      <c r="B24" s="51">
        <v>17</v>
      </c>
      <c r="C24" s="45" t="s">
        <v>70</v>
      </c>
      <c r="D24" s="52">
        <v>3</v>
      </c>
      <c r="E24" s="52">
        <v>3</v>
      </c>
      <c r="F24" s="52">
        <v>2</v>
      </c>
      <c r="G24" s="52">
        <v>2</v>
      </c>
      <c r="H24" s="53">
        <f t="shared" si="4"/>
        <v>10</v>
      </c>
      <c r="I24" s="54">
        <f t="shared" si="5"/>
        <v>2.5</v>
      </c>
      <c r="J24" s="55" t="str">
        <f t="shared" si="6"/>
        <v>ІІ ур</v>
      </c>
      <c r="K24" s="52">
        <v>3</v>
      </c>
      <c r="L24" s="52">
        <v>3</v>
      </c>
      <c r="M24" s="52">
        <v>3</v>
      </c>
      <c r="N24" s="52">
        <v>2</v>
      </c>
      <c r="O24" s="52">
        <v>3</v>
      </c>
      <c r="P24" s="52">
        <v>3</v>
      </c>
      <c r="Q24" s="52">
        <v>3</v>
      </c>
      <c r="R24" s="52">
        <v>2</v>
      </c>
      <c r="S24" s="52">
        <v>2</v>
      </c>
      <c r="T24" s="52">
        <v>2</v>
      </c>
      <c r="U24" s="52">
        <v>3</v>
      </c>
      <c r="V24" s="53">
        <f t="shared" si="7"/>
        <v>29</v>
      </c>
      <c r="W24" s="54">
        <f t="shared" si="8"/>
        <v>2.6363636363636362</v>
      </c>
      <c r="X24" s="55" t="str">
        <f t="shared" si="9"/>
        <v>ІІІ ур</v>
      </c>
      <c r="Y24" s="52">
        <v>3</v>
      </c>
      <c r="Z24" s="52">
        <v>3</v>
      </c>
      <c r="AA24" s="52">
        <v>3</v>
      </c>
      <c r="AB24" s="52">
        <v>2</v>
      </c>
      <c r="AC24" s="52">
        <v>3</v>
      </c>
      <c r="AD24" s="52">
        <v>3</v>
      </c>
      <c r="AE24" s="52">
        <v>3</v>
      </c>
      <c r="AF24" s="52">
        <v>2</v>
      </c>
      <c r="AG24" s="52">
        <v>1</v>
      </c>
      <c r="AH24" s="52">
        <v>2</v>
      </c>
      <c r="AI24" s="52">
        <v>3</v>
      </c>
      <c r="AJ24" s="53">
        <f t="shared" si="10"/>
        <v>28</v>
      </c>
      <c r="AK24" s="54">
        <f t="shared" si="11"/>
        <v>2.5454545454545454</v>
      </c>
      <c r="AL24" s="55" t="str">
        <f t="shared" si="12"/>
        <v>ІІ ур</v>
      </c>
      <c r="AM24" s="56">
        <f t="shared" si="13"/>
        <v>67</v>
      </c>
      <c r="AN24" s="57">
        <f t="shared" si="14"/>
        <v>2.5769230769230771</v>
      </c>
      <c r="AO24" s="55" t="str">
        <f t="shared" si="15"/>
        <v>ІІ ур</v>
      </c>
      <c r="AP24" s="48"/>
    </row>
    <row r="25" spans="1:42" ht="36.6" customHeight="1" thickBot="1" x14ac:dyDescent="0.3">
      <c r="A25" s="48"/>
      <c r="B25" s="51">
        <v>18</v>
      </c>
      <c r="C25" s="45" t="s">
        <v>71</v>
      </c>
      <c r="D25" s="52">
        <v>2</v>
      </c>
      <c r="E25" s="52">
        <v>2</v>
      </c>
      <c r="F25" s="52">
        <v>1</v>
      </c>
      <c r="G25" s="52">
        <v>2</v>
      </c>
      <c r="H25" s="53">
        <f t="shared" si="4"/>
        <v>7</v>
      </c>
      <c r="I25" s="54">
        <f t="shared" si="5"/>
        <v>1.75</v>
      </c>
      <c r="J25" s="55" t="str">
        <f t="shared" si="6"/>
        <v>ІІ ур</v>
      </c>
      <c r="K25" s="52">
        <v>2</v>
      </c>
      <c r="L25" s="52">
        <v>2</v>
      </c>
      <c r="M25" s="52">
        <v>2</v>
      </c>
      <c r="N25" s="52">
        <v>2</v>
      </c>
      <c r="O25" s="52">
        <v>2</v>
      </c>
      <c r="P25" s="52">
        <v>1</v>
      </c>
      <c r="Q25" s="52">
        <v>2</v>
      </c>
      <c r="R25" s="52">
        <v>1</v>
      </c>
      <c r="S25" s="52">
        <v>1</v>
      </c>
      <c r="T25" s="52">
        <v>2</v>
      </c>
      <c r="U25" s="52">
        <v>1</v>
      </c>
      <c r="V25" s="53">
        <f t="shared" si="7"/>
        <v>18</v>
      </c>
      <c r="W25" s="54">
        <f t="shared" si="8"/>
        <v>1.6363636363636365</v>
      </c>
      <c r="X25" s="55" t="str">
        <f t="shared" si="9"/>
        <v>ІІ ур</v>
      </c>
      <c r="Y25" s="52">
        <v>2</v>
      </c>
      <c r="Z25" s="52">
        <v>2</v>
      </c>
      <c r="AA25" s="52">
        <v>2</v>
      </c>
      <c r="AB25" s="52">
        <v>2</v>
      </c>
      <c r="AC25" s="52">
        <v>2</v>
      </c>
      <c r="AD25" s="52">
        <v>1</v>
      </c>
      <c r="AE25" s="52">
        <v>2</v>
      </c>
      <c r="AF25" s="52">
        <v>2</v>
      </c>
      <c r="AG25" s="52">
        <v>2</v>
      </c>
      <c r="AH25" s="52">
        <v>2</v>
      </c>
      <c r="AI25" s="52">
        <v>1</v>
      </c>
      <c r="AJ25" s="53">
        <f t="shared" si="10"/>
        <v>20</v>
      </c>
      <c r="AK25" s="54">
        <f t="shared" si="11"/>
        <v>1.8181818181818181</v>
      </c>
      <c r="AL25" s="55" t="str">
        <f t="shared" si="12"/>
        <v>ІІ ур</v>
      </c>
      <c r="AM25" s="56">
        <f t="shared" si="13"/>
        <v>45</v>
      </c>
      <c r="AN25" s="57">
        <f t="shared" si="14"/>
        <v>1.7307692307692308</v>
      </c>
      <c r="AO25" s="55" t="str">
        <f t="shared" si="15"/>
        <v>ІІ ур</v>
      </c>
      <c r="AP25" s="48"/>
    </row>
    <row r="26" spans="1:42" ht="36.6" customHeight="1" thickBot="1" x14ac:dyDescent="0.3">
      <c r="A26" s="48"/>
      <c r="B26" s="51">
        <v>19</v>
      </c>
      <c r="C26" s="45" t="s">
        <v>72</v>
      </c>
      <c r="D26" s="52">
        <v>1</v>
      </c>
      <c r="E26" s="52">
        <v>2</v>
      </c>
      <c r="F26" s="52">
        <v>2</v>
      </c>
      <c r="G26" s="52">
        <v>2</v>
      </c>
      <c r="H26" s="53">
        <f t="shared" si="4"/>
        <v>7</v>
      </c>
      <c r="I26" s="54">
        <f t="shared" si="5"/>
        <v>1.75</v>
      </c>
      <c r="J26" s="55" t="str">
        <f t="shared" si="6"/>
        <v>ІІ ур</v>
      </c>
      <c r="K26" s="52">
        <v>2</v>
      </c>
      <c r="L26" s="52">
        <v>2</v>
      </c>
      <c r="M26" s="52">
        <v>2</v>
      </c>
      <c r="N26" s="52">
        <v>1</v>
      </c>
      <c r="O26" s="52">
        <v>2</v>
      </c>
      <c r="P26" s="52">
        <v>1</v>
      </c>
      <c r="Q26" s="52">
        <v>2</v>
      </c>
      <c r="R26" s="52">
        <v>2</v>
      </c>
      <c r="S26" s="52">
        <v>1</v>
      </c>
      <c r="T26" s="52">
        <v>1</v>
      </c>
      <c r="U26" s="52">
        <v>2</v>
      </c>
      <c r="V26" s="53">
        <f t="shared" si="7"/>
        <v>18</v>
      </c>
      <c r="W26" s="54">
        <f t="shared" si="8"/>
        <v>1.6363636363636365</v>
      </c>
      <c r="X26" s="55" t="str">
        <f t="shared" si="9"/>
        <v>ІІ ур</v>
      </c>
      <c r="Y26" s="52">
        <v>2</v>
      </c>
      <c r="Z26" s="52">
        <v>2</v>
      </c>
      <c r="AA26" s="52">
        <v>2</v>
      </c>
      <c r="AB26" s="52">
        <v>1</v>
      </c>
      <c r="AC26" s="52">
        <v>2</v>
      </c>
      <c r="AD26" s="52">
        <v>1</v>
      </c>
      <c r="AE26" s="52">
        <v>2</v>
      </c>
      <c r="AF26" s="52">
        <v>2</v>
      </c>
      <c r="AG26" s="52">
        <v>1</v>
      </c>
      <c r="AH26" s="52">
        <v>1</v>
      </c>
      <c r="AI26" s="52">
        <v>1</v>
      </c>
      <c r="AJ26" s="53">
        <f t="shared" si="10"/>
        <v>17</v>
      </c>
      <c r="AK26" s="54">
        <f t="shared" si="11"/>
        <v>1.5454545454545454</v>
      </c>
      <c r="AL26" s="55" t="str">
        <f t="shared" si="12"/>
        <v>І ур</v>
      </c>
      <c r="AM26" s="56">
        <f t="shared" si="13"/>
        <v>42</v>
      </c>
      <c r="AN26" s="57">
        <f t="shared" si="14"/>
        <v>1.6153846153846154</v>
      </c>
      <c r="AO26" s="55" t="str">
        <f t="shared" si="15"/>
        <v>ІІ ур</v>
      </c>
      <c r="AP26" s="48"/>
    </row>
    <row r="27" spans="1:42" ht="36.6" customHeight="1" thickBot="1" x14ac:dyDescent="0.3">
      <c r="A27" s="48"/>
      <c r="B27" s="51">
        <v>20</v>
      </c>
      <c r="C27" s="45" t="s">
        <v>73</v>
      </c>
      <c r="D27" s="51">
        <v>1</v>
      </c>
      <c r="E27" s="51">
        <v>1</v>
      </c>
      <c r="F27" s="51">
        <v>1</v>
      </c>
      <c r="G27" s="51">
        <v>2</v>
      </c>
      <c r="H27" s="53">
        <f t="shared" si="4"/>
        <v>5</v>
      </c>
      <c r="I27" s="54">
        <f t="shared" si="5"/>
        <v>1.25</v>
      </c>
      <c r="J27" s="55" t="str">
        <f t="shared" si="6"/>
        <v>І ур</v>
      </c>
      <c r="K27" s="51">
        <v>2</v>
      </c>
      <c r="L27" s="51">
        <v>3</v>
      </c>
      <c r="M27" s="51">
        <v>2</v>
      </c>
      <c r="N27" s="51">
        <v>2</v>
      </c>
      <c r="O27" s="51">
        <v>2</v>
      </c>
      <c r="P27" s="51">
        <v>2</v>
      </c>
      <c r="Q27" s="51">
        <v>2</v>
      </c>
      <c r="R27" s="51">
        <v>1</v>
      </c>
      <c r="S27" s="51">
        <v>1</v>
      </c>
      <c r="T27" s="51">
        <v>2</v>
      </c>
      <c r="U27" s="51">
        <v>2</v>
      </c>
      <c r="V27" s="53">
        <f t="shared" si="7"/>
        <v>21</v>
      </c>
      <c r="W27" s="54">
        <f t="shared" si="8"/>
        <v>1.9090909090909092</v>
      </c>
      <c r="X27" s="55" t="str">
        <f t="shared" si="9"/>
        <v>ІІ ур</v>
      </c>
      <c r="Y27" s="51">
        <v>3</v>
      </c>
      <c r="Z27" s="51">
        <v>3</v>
      </c>
      <c r="AA27" s="51">
        <v>3</v>
      </c>
      <c r="AB27" s="51">
        <v>2</v>
      </c>
      <c r="AC27" s="51">
        <v>3</v>
      </c>
      <c r="AD27" s="51">
        <v>3</v>
      </c>
      <c r="AE27" s="51">
        <v>3</v>
      </c>
      <c r="AF27" s="51">
        <v>2</v>
      </c>
      <c r="AG27" s="51">
        <v>2</v>
      </c>
      <c r="AH27" s="51">
        <v>2</v>
      </c>
      <c r="AI27" s="51">
        <v>3</v>
      </c>
      <c r="AJ27" s="53">
        <f t="shared" si="10"/>
        <v>29</v>
      </c>
      <c r="AK27" s="54">
        <f t="shared" si="11"/>
        <v>2.6363636363636362</v>
      </c>
      <c r="AL27" s="55" t="str">
        <f t="shared" si="12"/>
        <v>ІІІ ур</v>
      </c>
      <c r="AM27" s="56">
        <f t="shared" si="13"/>
        <v>55</v>
      </c>
      <c r="AN27" s="57">
        <f t="shared" si="14"/>
        <v>2.1153846153846154</v>
      </c>
      <c r="AO27" s="55" t="str">
        <f t="shared" si="15"/>
        <v>ІІ ур</v>
      </c>
      <c r="AP27" s="48"/>
    </row>
    <row r="28" spans="1:42" ht="36.6" customHeight="1" thickBot="1" x14ac:dyDescent="0.3">
      <c r="A28" s="48"/>
      <c r="B28" s="51">
        <v>21</v>
      </c>
      <c r="C28" s="45" t="s">
        <v>74</v>
      </c>
      <c r="D28" s="51">
        <v>2</v>
      </c>
      <c r="E28" s="51">
        <v>2</v>
      </c>
      <c r="F28" s="51">
        <v>2</v>
      </c>
      <c r="G28" s="51">
        <v>2</v>
      </c>
      <c r="H28" s="53">
        <f t="shared" si="4"/>
        <v>8</v>
      </c>
      <c r="I28" s="54">
        <f t="shared" si="5"/>
        <v>2</v>
      </c>
      <c r="J28" s="55" t="str">
        <f t="shared" si="6"/>
        <v>ІІ ур</v>
      </c>
      <c r="K28" s="51">
        <v>2</v>
      </c>
      <c r="L28" s="51">
        <v>2</v>
      </c>
      <c r="M28" s="51">
        <v>1</v>
      </c>
      <c r="N28" s="51">
        <v>1</v>
      </c>
      <c r="O28" s="51">
        <v>2</v>
      </c>
      <c r="P28" s="51">
        <v>2</v>
      </c>
      <c r="Q28" s="51">
        <v>2</v>
      </c>
      <c r="R28" s="51">
        <v>2</v>
      </c>
      <c r="S28" s="51">
        <v>1</v>
      </c>
      <c r="T28" s="51">
        <v>2</v>
      </c>
      <c r="U28" s="51">
        <v>1</v>
      </c>
      <c r="V28" s="53">
        <f t="shared" si="7"/>
        <v>18</v>
      </c>
      <c r="W28" s="54">
        <f t="shared" si="8"/>
        <v>1.6363636363636365</v>
      </c>
      <c r="X28" s="55" t="str">
        <f t="shared" si="9"/>
        <v>ІІ ур</v>
      </c>
      <c r="Y28" s="51">
        <v>2</v>
      </c>
      <c r="Z28" s="51">
        <v>2</v>
      </c>
      <c r="AA28" s="51">
        <v>1</v>
      </c>
      <c r="AB28" s="51">
        <v>1</v>
      </c>
      <c r="AC28" s="51">
        <v>2</v>
      </c>
      <c r="AD28" s="51">
        <v>2</v>
      </c>
      <c r="AE28" s="51">
        <v>2</v>
      </c>
      <c r="AF28" s="51">
        <v>2</v>
      </c>
      <c r="AG28" s="51">
        <v>2</v>
      </c>
      <c r="AH28" s="51">
        <v>1</v>
      </c>
      <c r="AI28" s="51">
        <v>1</v>
      </c>
      <c r="AJ28" s="53">
        <f t="shared" si="10"/>
        <v>18</v>
      </c>
      <c r="AK28" s="54">
        <f t="shared" si="11"/>
        <v>1.6363636363636365</v>
      </c>
      <c r="AL28" s="55" t="str">
        <f t="shared" si="12"/>
        <v>ІІ ур</v>
      </c>
      <c r="AM28" s="56">
        <f t="shared" si="13"/>
        <v>44</v>
      </c>
      <c r="AN28" s="57">
        <f t="shared" si="14"/>
        <v>1.6923076923076923</v>
      </c>
      <c r="AO28" s="55" t="str">
        <f t="shared" si="15"/>
        <v>ІІ ур</v>
      </c>
      <c r="AP28" s="48"/>
    </row>
    <row r="29" spans="1:42" ht="36.6" customHeight="1" thickBot="1" x14ac:dyDescent="0.3">
      <c r="A29" s="48"/>
      <c r="B29" s="51">
        <v>22</v>
      </c>
      <c r="C29" s="45" t="s">
        <v>75</v>
      </c>
      <c r="D29" s="51">
        <v>1</v>
      </c>
      <c r="E29" s="51">
        <v>1</v>
      </c>
      <c r="F29" s="51">
        <v>1</v>
      </c>
      <c r="G29" s="51">
        <v>1</v>
      </c>
      <c r="H29" s="53">
        <f t="shared" si="4"/>
        <v>4</v>
      </c>
      <c r="I29" s="54">
        <f t="shared" si="5"/>
        <v>1</v>
      </c>
      <c r="J29" s="55" t="str">
        <f t="shared" si="6"/>
        <v>І ур</v>
      </c>
      <c r="K29" s="51">
        <v>2</v>
      </c>
      <c r="L29" s="51">
        <v>2</v>
      </c>
      <c r="M29" s="51">
        <v>1</v>
      </c>
      <c r="N29" s="51">
        <v>1</v>
      </c>
      <c r="O29" s="51">
        <v>1</v>
      </c>
      <c r="P29" s="51">
        <v>1</v>
      </c>
      <c r="Q29" s="51">
        <v>2</v>
      </c>
      <c r="R29" s="51">
        <v>2</v>
      </c>
      <c r="S29" s="51">
        <v>1</v>
      </c>
      <c r="T29" s="51">
        <v>2</v>
      </c>
      <c r="U29" s="51">
        <v>1</v>
      </c>
      <c r="V29" s="53">
        <f t="shared" si="7"/>
        <v>16</v>
      </c>
      <c r="W29" s="54">
        <f t="shared" si="8"/>
        <v>1.4545454545454546</v>
      </c>
      <c r="X29" s="55" t="str">
        <f t="shared" si="9"/>
        <v>І ур</v>
      </c>
      <c r="Y29" s="51">
        <v>2</v>
      </c>
      <c r="Z29" s="51">
        <v>2</v>
      </c>
      <c r="AA29" s="51">
        <v>1</v>
      </c>
      <c r="AB29" s="51">
        <v>2</v>
      </c>
      <c r="AC29" s="51">
        <v>1</v>
      </c>
      <c r="AD29" s="51">
        <v>1</v>
      </c>
      <c r="AE29" s="51">
        <v>2</v>
      </c>
      <c r="AF29" s="51">
        <v>2</v>
      </c>
      <c r="AG29" s="51">
        <v>1</v>
      </c>
      <c r="AH29" s="51">
        <v>2</v>
      </c>
      <c r="AI29" s="51">
        <v>1</v>
      </c>
      <c r="AJ29" s="53">
        <f t="shared" si="10"/>
        <v>17</v>
      </c>
      <c r="AK29" s="54">
        <f t="shared" si="11"/>
        <v>1.5454545454545454</v>
      </c>
      <c r="AL29" s="55" t="str">
        <f t="shared" si="12"/>
        <v>І ур</v>
      </c>
      <c r="AM29" s="56">
        <f t="shared" si="13"/>
        <v>37</v>
      </c>
      <c r="AN29" s="57">
        <f t="shared" si="14"/>
        <v>1.4230769230769231</v>
      </c>
      <c r="AO29" s="55" t="str">
        <f t="shared" si="15"/>
        <v>І ур</v>
      </c>
      <c r="AP29" s="48"/>
    </row>
    <row r="30" spans="1:42" ht="36.6" customHeight="1" thickBot="1" x14ac:dyDescent="0.3">
      <c r="A30" s="48"/>
      <c r="B30" s="51">
        <v>23</v>
      </c>
      <c r="C30" s="45" t="s">
        <v>76</v>
      </c>
      <c r="D30" s="51">
        <v>1</v>
      </c>
      <c r="E30" s="51">
        <v>1</v>
      </c>
      <c r="F30" s="51">
        <v>1</v>
      </c>
      <c r="G30" s="51">
        <v>1</v>
      </c>
      <c r="H30" s="53">
        <f t="shared" si="4"/>
        <v>4</v>
      </c>
      <c r="I30" s="54">
        <f t="shared" si="5"/>
        <v>1</v>
      </c>
      <c r="J30" s="55" t="str">
        <f t="shared" si="6"/>
        <v>І ур</v>
      </c>
      <c r="K30" s="51">
        <v>1</v>
      </c>
      <c r="L30" s="51">
        <v>2</v>
      </c>
      <c r="M30" s="51">
        <v>1</v>
      </c>
      <c r="N30" s="51">
        <v>1</v>
      </c>
      <c r="O30" s="51">
        <v>1</v>
      </c>
      <c r="P30" s="51">
        <v>1</v>
      </c>
      <c r="Q30" s="51">
        <v>2</v>
      </c>
      <c r="R30" s="51">
        <v>2</v>
      </c>
      <c r="S30" s="51">
        <v>1</v>
      </c>
      <c r="T30" s="51">
        <v>1</v>
      </c>
      <c r="U30" s="51">
        <v>1</v>
      </c>
      <c r="V30" s="53">
        <f t="shared" si="7"/>
        <v>14</v>
      </c>
      <c r="W30" s="54">
        <f t="shared" si="8"/>
        <v>1.2727272727272727</v>
      </c>
      <c r="X30" s="55" t="str">
        <f t="shared" si="9"/>
        <v>І ур</v>
      </c>
      <c r="Y30" s="51">
        <v>1</v>
      </c>
      <c r="Z30" s="51">
        <v>2</v>
      </c>
      <c r="AA30" s="51">
        <v>1</v>
      </c>
      <c r="AB30" s="51">
        <v>1</v>
      </c>
      <c r="AC30" s="51">
        <v>2</v>
      </c>
      <c r="AD30" s="51">
        <v>1</v>
      </c>
      <c r="AE30" s="51">
        <v>2</v>
      </c>
      <c r="AF30" s="51">
        <v>2</v>
      </c>
      <c r="AG30" s="51">
        <v>1</v>
      </c>
      <c r="AH30" s="51">
        <v>1</v>
      </c>
      <c r="AI30" s="51">
        <v>1</v>
      </c>
      <c r="AJ30" s="53">
        <f t="shared" si="10"/>
        <v>15</v>
      </c>
      <c r="AK30" s="54">
        <f t="shared" si="11"/>
        <v>1.3636363636363635</v>
      </c>
      <c r="AL30" s="55" t="str">
        <f t="shared" si="12"/>
        <v>І ур</v>
      </c>
      <c r="AM30" s="56">
        <f t="shared" si="13"/>
        <v>33</v>
      </c>
      <c r="AN30" s="57">
        <f t="shared" si="14"/>
        <v>1.2692307692307692</v>
      </c>
      <c r="AO30" s="55" t="str">
        <f t="shared" si="15"/>
        <v>І ур</v>
      </c>
      <c r="AP30" s="48"/>
    </row>
    <row r="31" spans="1:42" ht="36.6" customHeight="1" thickBot="1" x14ac:dyDescent="0.3">
      <c r="A31" s="48"/>
      <c r="B31" s="51">
        <v>24</v>
      </c>
      <c r="C31" s="45" t="s">
        <v>77</v>
      </c>
      <c r="D31" s="51">
        <v>1</v>
      </c>
      <c r="E31" s="51">
        <v>1</v>
      </c>
      <c r="F31" s="51">
        <v>1</v>
      </c>
      <c r="G31" s="51">
        <v>1</v>
      </c>
      <c r="H31" s="53">
        <f t="shared" si="4"/>
        <v>4</v>
      </c>
      <c r="I31" s="54">
        <f t="shared" si="5"/>
        <v>1</v>
      </c>
      <c r="J31" s="55" t="str">
        <f t="shared" si="6"/>
        <v>І ур</v>
      </c>
      <c r="K31" s="51">
        <v>1</v>
      </c>
      <c r="L31" s="51">
        <v>2</v>
      </c>
      <c r="M31" s="51">
        <v>2</v>
      </c>
      <c r="N31" s="51">
        <v>1</v>
      </c>
      <c r="O31" s="51">
        <v>2</v>
      </c>
      <c r="P31" s="51">
        <v>2</v>
      </c>
      <c r="Q31" s="51">
        <v>2</v>
      </c>
      <c r="R31" s="51">
        <v>2</v>
      </c>
      <c r="S31" s="51">
        <v>1</v>
      </c>
      <c r="T31" s="51">
        <v>1</v>
      </c>
      <c r="U31" s="51">
        <v>2</v>
      </c>
      <c r="V31" s="53">
        <f t="shared" si="7"/>
        <v>18</v>
      </c>
      <c r="W31" s="54">
        <f t="shared" si="8"/>
        <v>1.6363636363636365</v>
      </c>
      <c r="X31" s="55" t="str">
        <f t="shared" si="9"/>
        <v>ІІ ур</v>
      </c>
      <c r="Y31" s="51">
        <v>1</v>
      </c>
      <c r="Z31" s="51">
        <v>2</v>
      </c>
      <c r="AA31" s="51">
        <v>2</v>
      </c>
      <c r="AB31" s="51">
        <v>1</v>
      </c>
      <c r="AC31" s="51">
        <v>2</v>
      </c>
      <c r="AD31" s="51">
        <v>2</v>
      </c>
      <c r="AE31" s="51">
        <v>2</v>
      </c>
      <c r="AF31" s="51">
        <v>2</v>
      </c>
      <c r="AG31" s="51">
        <v>1</v>
      </c>
      <c r="AH31" s="51">
        <v>1</v>
      </c>
      <c r="AI31" s="51">
        <v>2</v>
      </c>
      <c r="AJ31" s="53">
        <f t="shared" si="10"/>
        <v>18</v>
      </c>
      <c r="AK31" s="54">
        <f t="shared" si="11"/>
        <v>1.6363636363636365</v>
      </c>
      <c r="AL31" s="55" t="str">
        <f t="shared" si="12"/>
        <v>ІІ ур</v>
      </c>
      <c r="AM31" s="56">
        <f t="shared" si="13"/>
        <v>40</v>
      </c>
      <c r="AN31" s="57">
        <f t="shared" si="14"/>
        <v>1.5384615384615385</v>
      </c>
      <c r="AO31" s="55" t="str">
        <f t="shared" si="15"/>
        <v>І ур</v>
      </c>
      <c r="AP31" s="48"/>
    </row>
    <row r="32" spans="1:42" ht="36.6" customHeight="1" thickBot="1" x14ac:dyDescent="0.3">
      <c r="A32" s="48"/>
      <c r="B32" s="51">
        <v>25</v>
      </c>
      <c r="C32" s="45" t="s">
        <v>78</v>
      </c>
      <c r="D32" s="51">
        <v>1</v>
      </c>
      <c r="E32" s="51">
        <v>1</v>
      </c>
      <c r="F32" s="51">
        <v>1</v>
      </c>
      <c r="G32" s="51">
        <v>1</v>
      </c>
      <c r="H32" s="53">
        <f t="shared" si="4"/>
        <v>4</v>
      </c>
      <c r="I32" s="54">
        <f t="shared" si="5"/>
        <v>1</v>
      </c>
      <c r="J32" s="55" t="str">
        <f t="shared" si="6"/>
        <v>І ур</v>
      </c>
      <c r="K32" s="51">
        <v>2</v>
      </c>
      <c r="L32" s="51">
        <v>2</v>
      </c>
      <c r="M32" s="51">
        <v>2</v>
      </c>
      <c r="N32" s="51">
        <v>1</v>
      </c>
      <c r="O32" s="51">
        <v>1</v>
      </c>
      <c r="P32" s="51">
        <v>1</v>
      </c>
      <c r="Q32" s="51">
        <v>2</v>
      </c>
      <c r="R32" s="51">
        <v>2</v>
      </c>
      <c r="S32" s="51">
        <v>1</v>
      </c>
      <c r="T32" s="51">
        <v>1</v>
      </c>
      <c r="U32" s="51">
        <v>1</v>
      </c>
      <c r="V32" s="53">
        <f t="shared" si="7"/>
        <v>16</v>
      </c>
      <c r="W32" s="54">
        <f t="shared" si="8"/>
        <v>1.4545454545454546</v>
      </c>
      <c r="X32" s="55" t="str">
        <f t="shared" si="9"/>
        <v>І ур</v>
      </c>
      <c r="Y32" s="51">
        <v>2</v>
      </c>
      <c r="Z32" s="51">
        <v>2</v>
      </c>
      <c r="AA32" s="51">
        <v>2</v>
      </c>
      <c r="AB32" s="51">
        <v>1</v>
      </c>
      <c r="AC32" s="51">
        <v>2</v>
      </c>
      <c r="AD32" s="51">
        <v>1</v>
      </c>
      <c r="AE32" s="51">
        <v>2</v>
      </c>
      <c r="AF32" s="51">
        <v>2</v>
      </c>
      <c r="AG32" s="51">
        <v>1</v>
      </c>
      <c r="AH32" s="51">
        <v>2</v>
      </c>
      <c r="AI32" s="51">
        <v>2</v>
      </c>
      <c r="AJ32" s="53">
        <f t="shared" si="10"/>
        <v>19</v>
      </c>
      <c r="AK32" s="54">
        <f t="shared" si="11"/>
        <v>1.7272727272727273</v>
      </c>
      <c r="AL32" s="55" t="str">
        <f t="shared" si="12"/>
        <v>ІІ ур</v>
      </c>
      <c r="AM32" s="56">
        <f t="shared" si="13"/>
        <v>39</v>
      </c>
      <c r="AN32" s="57">
        <f t="shared" si="14"/>
        <v>1.5</v>
      </c>
      <c r="AO32" s="55" t="str">
        <f t="shared" si="15"/>
        <v>І ур</v>
      </c>
      <c r="AP32" s="48"/>
    </row>
    <row r="33" spans="1:42" x14ac:dyDescent="0.25">
      <c r="A33" s="48"/>
      <c r="B33" s="51">
        <v>26</v>
      </c>
      <c r="C33" s="51"/>
      <c r="D33" s="51">
        <v>0</v>
      </c>
      <c r="E33" s="51">
        <v>0</v>
      </c>
      <c r="F33" s="51">
        <v>0</v>
      </c>
      <c r="G33" s="51">
        <v>0</v>
      </c>
      <c r="H33" s="53">
        <f t="shared" si="4"/>
        <v>0</v>
      </c>
      <c r="I33" s="54">
        <f t="shared" si="5"/>
        <v>0</v>
      </c>
      <c r="J33" s="55" t="e">
        <f t="shared" si="6"/>
        <v>#N/A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3">
        <f t="shared" si="7"/>
        <v>0</v>
      </c>
      <c r="W33" s="54">
        <f t="shared" si="8"/>
        <v>0</v>
      </c>
      <c r="X33" s="55" t="e">
        <f t="shared" si="9"/>
        <v>#N/A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3">
        <f t="shared" si="10"/>
        <v>0</v>
      </c>
      <c r="AK33" s="54">
        <f t="shared" si="11"/>
        <v>0</v>
      </c>
      <c r="AL33" s="55" t="e">
        <f t="shared" si="12"/>
        <v>#N/A</v>
      </c>
      <c r="AM33" s="56">
        <f t="shared" si="13"/>
        <v>0</v>
      </c>
      <c r="AN33" s="57">
        <f t="shared" si="14"/>
        <v>0</v>
      </c>
      <c r="AO33" s="55" t="e">
        <f t="shared" si="15"/>
        <v>#N/A</v>
      </c>
      <c r="AP33" s="48"/>
    </row>
    <row r="34" spans="1:42" x14ac:dyDescent="0.25">
      <c r="A34" s="48"/>
      <c r="B34" s="51">
        <v>27</v>
      </c>
      <c r="C34" s="51"/>
      <c r="D34" s="51">
        <v>0</v>
      </c>
      <c r="E34" s="51">
        <v>0</v>
      </c>
      <c r="F34" s="51">
        <v>0</v>
      </c>
      <c r="G34" s="51">
        <v>0</v>
      </c>
      <c r="H34" s="53">
        <f t="shared" si="4"/>
        <v>0</v>
      </c>
      <c r="I34" s="54">
        <f t="shared" si="5"/>
        <v>0</v>
      </c>
      <c r="J34" s="55" t="e">
        <f t="shared" si="6"/>
        <v>#N/A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3">
        <f t="shared" si="7"/>
        <v>0</v>
      </c>
      <c r="W34" s="54">
        <f t="shared" si="8"/>
        <v>0</v>
      </c>
      <c r="X34" s="55" t="e">
        <f t="shared" si="9"/>
        <v>#N/A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3">
        <f t="shared" si="10"/>
        <v>0</v>
      </c>
      <c r="AK34" s="54">
        <f t="shared" si="11"/>
        <v>0</v>
      </c>
      <c r="AL34" s="55" t="e">
        <f t="shared" si="12"/>
        <v>#N/A</v>
      </c>
      <c r="AM34" s="56">
        <f t="shared" si="13"/>
        <v>0</v>
      </c>
      <c r="AN34" s="57">
        <f t="shared" si="14"/>
        <v>0</v>
      </c>
      <c r="AO34" s="55" t="e">
        <f t="shared" si="15"/>
        <v>#N/A</v>
      </c>
      <c r="AP34" s="48"/>
    </row>
    <row r="35" spans="1:42" x14ac:dyDescent="0.25">
      <c r="A35" s="48"/>
      <c r="B35" s="51">
        <v>28</v>
      </c>
      <c r="C35" s="51"/>
      <c r="D35" s="51">
        <v>0</v>
      </c>
      <c r="E35" s="51">
        <v>0</v>
      </c>
      <c r="F35" s="51">
        <v>0</v>
      </c>
      <c r="G35" s="51">
        <v>0</v>
      </c>
      <c r="H35" s="53">
        <f t="shared" si="4"/>
        <v>0</v>
      </c>
      <c r="I35" s="54">
        <f t="shared" si="5"/>
        <v>0</v>
      </c>
      <c r="J35" s="55" t="e">
        <f t="shared" si="6"/>
        <v>#N/A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3">
        <f t="shared" si="7"/>
        <v>0</v>
      </c>
      <c r="W35" s="54">
        <f t="shared" si="8"/>
        <v>0</v>
      </c>
      <c r="X35" s="55" t="e">
        <f t="shared" si="9"/>
        <v>#N/A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3">
        <f t="shared" si="10"/>
        <v>0</v>
      </c>
      <c r="AK35" s="54">
        <f t="shared" si="11"/>
        <v>0</v>
      </c>
      <c r="AL35" s="55" t="e">
        <f t="shared" si="12"/>
        <v>#N/A</v>
      </c>
      <c r="AM35" s="56">
        <f t="shared" si="13"/>
        <v>0</v>
      </c>
      <c r="AN35" s="57">
        <f t="shared" si="14"/>
        <v>0</v>
      </c>
      <c r="AO35" s="55" t="e">
        <f t="shared" si="15"/>
        <v>#N/A</v>
      </c>
      <c r="AP35" s="48"/>
    </row>
    <row r="36" spans="1:42" x14ac:dyDescent="0.25">
      <c r="A36" s="48"/>
      <c r="B36" s="51">
        <v>29</v>
      </c>
      <c r="C36" s="51"/>
      <c r="D36" s="51">
        <v>0</v>
      </c>
      <c r="E36" s="51">
        <v>0</v>
      </c>
      <c r="F36" s="51">
        <v>0</v>
      </c>
      <c r="G36" s="51">
        <v>0</v>
      </c>
      <c r="H36" s="53">
        <f t="shared" si="4"/>
        <v>0</v>
      </c>
      <c r="I36" s="54">
        <f t="shared" si="5"/>
        <v>0</v>
      </c>
      <c r="J36" s="55" t="e">
        <f t="shared" si="6"/>
        <v>#N/A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3">
        <f t="shared" si="7"/>
        <v>0</v>
      </c>
      <c r="W36" s="54">
        <f t="shared" si="8"/>
        <v>0</v>
      </c>
      <c r="X36" s="55" t="e">
        <f t="shared" si="9"/>
        <v>#N/A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3">
        <f t="shared" si="10"/>
        <v>0</v>
      </c>
      <c r="AK36" s="54">
        <f t="shared" si="11"/>
        <v>0</v>
      </c>
      <c r="AL36" s="55" t="e">
        <f t="shared" si="12"/>
        <v>#N/A</v>
      </c>
      <c r="AM36" s="56">
        <f t="shared" si="13"/>
        <v>0</v>
      </c>
      <c r="AN36" s="57">
        <f t="shared" si="14"/>
        <v>0</v>
      </c>
      <c r="AO36" s="55" t="e">
        <f t="shared" si="15"/>
        <v>#N/A</v>
      </c>
      <c r="AP36" s="48"/>
    </row>
    <row r="37" spans="1:42" x14ac:dyDescent="0.25">
      <c r="A37" s="48"/>
      <c r="B37" s="51">
        <v>30</v>
      </c>
      <c r="C37" s="51"/>
      <c r="D37" s="51">
        <v>0</v>
      </c>
      <c r="E37" s="51">
        <v>0</v>
      </c>
      <c r="F37" s="51">
        <v>0</v>
      </c>
      <c r="G37" s="51">
        <v>0</v>
      </c>
      <c r="H37" s="53">
        <f t="shared" si="4"/>
        <v>0</v>
      </c>
      <c r="I37" s="54">
        <f t="shared" si="5"/>
        <v>0</v>
      </c>
      <c r="J37" s="55" t="e">
        <f t="shared" si="6"/>
        <v>#N/A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3">
        <f t="shared" si="7"/>
        <v>0</v>
      </c>
      <c r="W37" s="54">
        <f t="shared" si="8"/>
        <v>0</v>
      </c>
      <c r="X37" s="55" t="e">
        <f t="shared" si="9"/>
        <v>#N/A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3">
        <f t="shared" si="10"/>
        <v>0</v>
      </c>
      <c r="AK37" s="54">
        <f t="shared" si="11"/>
        <v>0</v>
      </c>
      <c r="AL37" s="55" t="e">
        <f t="shared" si="12"/>
        <v>#N/A</v>
      </c>
      <c r="AM37" s="56">
        <f t="shared" si="13"/>
        <v>0</v>
      </c>
      <c r="AN37" s="57">
        <f t="shared" si="14"/>
        <v>0</v>
      </c>
      <c r="AO37" s="55" t="e">
        <f t="shared" si="15"/>
        <v>#N/A</v>
      </c>
      <c r="AP37" s="48"/>
    </row>
    <row r="38" spans="1:42" x14ac:dyDescent="0.25">
      <c r="A38" s="48"/>
      <c r="B38" s="172"/>
      <c r="C38" s="172"/>
      <c r="D38" s="168"/>
      <c r="E38" s="169"/>
      <c r="F38" s="169"/>
      <c r="G38" s="169"/>
      <c r="H38" s="170"/>
      <c r="I38" s="51" t="s">
        <v>14</v>
      </c>
      <c r="J38" s="52" t="s">
        <v>9</v>
      </c>
      <c r="K38" s="168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70"/>
      <c r="W38" s="51" t="s">
        <v>14</v>
      </c>
      <c r="X38" s="52" t="s">
        <v>9</v>
      </c>
      <c r="Y38" s="168"/>
      <c r="Z38" s="169"/>
      <c r="AA38" s="169"/>
      <c r="AB38" s="169"/>
      <c r="AC38" s="169"/>
      <c r="AD38" s="168"/>
      <c r="AE38" s="169"/>
      <c r="AF38" s="169"/>
      <c r="AG38" s="169"/>
      <c r="AH38" s="169"/>
      <c r="AI38" s="169"/>
      <c r="AJ38" s="170"/>
      <c r="AK38" s="51" t="s">
        <v>14</v>
      </c>
      <c r="AL38" s="52" t="s">
        <v>9</v>
      </c>
      <c r="AM38" s="58"/>
      <c r="AN38" s="58"/>
      <c r="AO38" s="58"/>
      <c r="AP38" s="48"/>
    </row>
    <row r="39" spans="1:42" x14ac:dyDescent="0.25">
      <c r="A39" s="48"/>
      <c r="B39" s="173"/>
      <c r="C39" s="173"/>
      <c r="D39" s="168" t="s">
        <v>25</v>
      </c>
      <c r="E39" s="169"/>
      <c r="F39" s="169"/>
      <c r="G39" s="169"/>
      <c r="H39" s="170"/>
      <c r="I39" s="49">
        <f>COUNTA(C8:C37)</f>
        <v>25</v>
      </c>
      <c r="J39" s="49">
        <v>100</v>
      </c>
      <c r="K39" s="168" t="s">
        <v>25</v>
      </c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70"/>
      <c r="W39" s="49">
        <f>COUNTA(C8:C37)</f>
        <v>25</v>
      </c>
      <c r="X39" s="49">
        <v>100</v>
      </c>
      <c r="Y39" s="168"/>
      <c r="Z39" s="169"/>
      <c r="AA39" s="169"/>
      <c r="AB39" s="169"/>
      <c r="AC39" s="169"/>
      <c r="AD39" s="168" t="s">
        <v>25</v>
      </c>
      <c r="AE39" s="169"/>
      <c r="AF39" s="169"/>
      <c r="AG39" s="169"/>
      <c r="AH39" s="169"/>
      <c r="AI39" s="169"/>
      <c r="AJ39" s="170"/>
      <c r="AK39" s="49">
        <f>COUNTA(C8:C37)</f>
        <v>25</v>
      </c>
      <c r="AL39" s="49">
        <v>100</v>
      </c>
      <c r="AM39" s="58"/>
      <c r="AN39" s="58"/>
      <c r="AO39" s="58"/>
      <c r="AP39" s="48"/>
    </row>
    <row r="40" spans="1:42" x14ac:dyDescent="0.25">
      <c r="A40" s="48"/>
      <c r="B40" s="173"/>
      <c r="C40" s="173"/>
      <c r="D40" s="168" t="s">
        <v>22</v>
      </c>
      <c r="E40" s="169"/>
      <c r="F40" s="169"/>
      <c r="G40" s="169"/>
      <c r="H40" s="170"/>
      <c r="I40" s="59">
        <f>COUNTIF(J8:J37,"І ур")</f>
        <v>14</v>
      </c>
      <c r="J40" s="60">
        <f>(I40/I39)*100</f>
        <v>56.000000000000007</v>
      </c>
      <c r="K40" s="168" t="s">
        <v>22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70"/>
      <c r="W40" s="59">
        <f>COUNTIF(X8:X37,"І ур")</f>
        <v>6</v>
      </c>
      <c r="X40" s="60">
        <f>(W40/W39)*100</f>
        <v>24</v>
      </c>
      <c r="Y40" s="168"/>
      <c r="Z40" s="169"/>
      <c r="AA40" s="169"/>
      <c r="AB40" s="169"/>
      <c r="AC40" s="169"/>
      <c r="AD40" s="168" t="s">
        <v>22</v>
      </c>
      <c r="AE40" s="169"/>
      <c r="AF40" s="169"/>
      <c r="AG40" s="169"/>
      <c r="AH40" s="169"/>
      <c r="AI40" s="169"/>
      <c r="AJ40" s="170"/>
      <c r="AK40" s="59">
        <f>COUNTIF(AL8:AL37,"І ур")</f>
        <v>5</v>
      </c>
      <c r="AL40" s="60">
        <f>(AK40/AK39)*100</f>
        <v>20</v>
      </c>
      <c r="AM40" s="58"/>
      <c r="AN40" s="58"/>
      <c r="AO40" s="58"/>
      <c r="AP40" s="48"/>
    </row>
    <row r="41" spans="1:42" x14ac:dyDescent="0.25">
      <c r="A41" s="48"/>
      <c r="B41" s="173"/>
      <c r="C41" s="173"/>
      <c r="D41" s="168" t="s">
        <v>23</v>
      </c>
      <c r="E41" s="169"/>
      <c r="F41" s="169"/>
      <c r="G41" s="169"/>
      <c r="H41" s="170"/>
      <c r="I41" s="59">
        <f>COUNTIF(J8:J37,"ІІ ур")</f>
        <v>11</v>
      </c>
      <c r="J41" s="60">
        <f>(I41/I39)*100</f>
        <v>44</v>
      </c>
      <c r="K41" s="168" t="s">
        <v>23</v>
      </c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70"/>
      <c r="W41" s="59">
        <f>COUNTIF(X8:X37,"ІІ ур")</f>
        <v>17</v>
      </c>
      <c r="X41" s="60">
        <f>(W41/W39)*100</f>
        <v>68</v>
      </c>
      <c r="Y41" s="168"/>
      <c r="Z41" s="169"/>
      <c r="AA41" s="169"/>
      <c r="AB41" s="169"/>
      <c r="AC41" s="169"/>
      <c r="AD41" s="168" t="s">
        <v>23</v>
      </c>
      <c r="AE41" s="169"/>
      <c r="AF41" s="169"/>
      <c r="AG41" s="169"/>
      <c r="AH41" s="169"/>
      <c r="AI41" s="169"/>
      <c r="AJ41" s="170"/>
      <c r="AK41" s="59">
        <f>COUNTIF(AL8:AL37,"ІІ ур")</f>
        <v>18</v>
      </c>
      <c r="AL41" s="60">
        <f>(AK41/AK39)*100</f>
        <v>72</v>
      </c>
      <c r="AM41" s="58"/>
      <c r="AN41" s="58"/>
      <c r="AO41" s="58"/>
      <c r="AP41" s="48"/>
    </row>
    <row r="42" spans="1:42" x14ac:dyDescent="0.25">
      <c r="A42" s="48"/>
      <c r="B42" s="173"/>
      <c r="C42" s="173"/>
      <c r="D42" s="168" t="s">
        <v>24</v>
      </c>
      <c r="E42" s="169"/>
      <c r="F42" s="169"/>
      <c r="G42" s="169"/>
      <c r="H42" s="170"/>
      <c r="I42" s="59">
        <f>COUNTIF(J8:J37,"ІІІ ур")</f>
        <v>0</v>
      </c>
      <c r="J42" s="60">
        <f>(I42/I39)*100</f>
        <v>0</v>
      </c>
      <c r="K42" s="168" t="s">
        <v>24</v>
      </c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70"/>
      <c r="W42" s="59">
        <f>COUNTIF(X8:X37,"ІІІ ур")</f>
        <v>2</v>
      </c>
      <c r="X42" s="60">
        <f>(W42/W39)*100</f>
        <v>8</v>
      </c>
      <c r="Y42" s="168"/>
      <c r="Z42" s="169"/>
      <c r="AA42" s="169"/>
      <c r="AB42" s="169"/>
      <c r="AC42" s="169"/>
      <c r="AD42" s="168" t="s">
        <v>24</v>
      </c>
      <c r="AE42" s="169"/>
      <c r="AF42" s="169"/>
      <c r="AG42" s="169"/>
      <c r="AH42" s="169"/>
      <c r="AI42" s="169"/>
      <c r="AJ42" s="170"/>
      <c r="AK42" s="59">
        <f>COUNTIF(AL8:AL37,"ІІІ ур")</f>
        <v>2</v>
      </c>
      <c r="AL42" s="60">
        <f>(AK42/AK39)*100</f>
        <v>8</v>
      </c>
      <c r="AM42" s="58"/>
      <c r="AN42" s="58"/>
      <c r="AO42" s="58"/>
      <c r="AP42" s="48"/>
    </row>
    <row r="43" spans="1:42" x14ac:dyDescent="0.25">
      <c r="A43" s="48"/>
      <c r="B43" s="173"/>
      <c r="C43" s="173"/>
      <c r="D43" s="168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70"/>
      <c r="AN43" s="49" t="s">
        <v>8</v>
      </c>
      <c r="AO43" s="49" t="s">
        <v>9</v>
      </c>
      <c r="AP43" s="48"/>
    </row>
    <row r="44" spans="1:42" x14ac:dyDescent="0.25">
      <c r="A44" s="48"/>
      <c r="B44" s="173"/>
      <c r="C44" s="173"/>
      <c r="D44" s="175" t="s">
        <v>15</v>
      </c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7"/>
      <c r="AN44" s="49">
        <f>COUNTA(C8:C37)</f>
        <v>25</v>
      </c>
      <c r="AO44" s="49">
        <v>100</v>
      </c>
      <c r="AP44" s="48"/>
    </row>
    <row r="45" spans="1:42" x14ac:dyDescent="0.25">
      <c r="A45" s="48"/>
      <c r="B45" s="173"/>
      <c r="C45" s="173"/>
      <c r="D45" s="171" t="s">
        <v>19</v>
      </c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59">
        <f>COUNTIF(AO8:AO37,"І ур")</f>
        <v>8</v>
      </c>
      <c r="AO45" s="60">
        <f>(AN45/AN44)*100</f>
        <v>32</v>
      </c>
      <c r="AP45" s="48"/>
    </row>
    <row r="46" spans="1:42" x14ac:dyDescent="0.25">
      <c r="A46" s="48"/>
      <c r="B46" s="173"/>
      <c r="C46" s="173"/>
      <c r="D46" s="171" t="s">
        <v>20</v>
      </c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59">
        <f>COUNTIF(AO8:AO37,"ІІ ур")</f>
        <v>17</v>
      </c>
      <c r="AO46" s="60">
        <f>(AN46/AN44)*100</f>
        <v>68</v>
      </c>
      <c r="AP46" s="48"/>
    </row>
    <row r="47" spans="1:42" x14ac:dyDescent="0.25">
      <c r="A47" s="48"/>
      <c r="B47" s="174"/>
      <c r="C47" s="174"/>
      <c r="D47" s="171" t="s">
        <v>21</v>
      </c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59">
        <f>COUNTIF(AO8:AO37,"ІІІ ур")</f>
        <v>0</v>
      </c>
      <c r="AO47" s="60">
        <f>(AN47/AN44)*100</f>
        <v>0</v>
      </c>
      <c r="AP47" s="48"/>
    </row>
    <row r="99" spans="10:11" x14ac:dyDescent="0.25">
      <c r="J99" s="21">
        <v>1</v>
      </c>
      <c r="K99" s="21" t="s">
        <v>16</v>
      </c>
    </row>
    <row r="100" spans="10:11" x14ac:dyDescent="0.25">
      <c r="J100" s="21">
        <v>1.6</v>
      </c>
      <c r="K100" s="21" t="s">
        <v>17</v>
      </c>
    </row>
    <row r="101" spans="10:11" x14ac:dyDescent="0.25">
      <c r="J101" s="21">
        <v>2.6</v>
      </c>
      <c r="K101" s="21" t="s">
        <v>18</v>
      </c>
    </row>
  </sheetData>
  <mergeCells count="48">
    <mergeCell ref="A1:AP1"/>
    <mergeCell ref="A2:AP2"/>
    <mergeCell ref="A3:AP3"/>
    <mergeCell ref="B5:AO5"/>
    <mergeCell ref="B6:B7"/>
    <mergeCell ref="C6:C7"/>
    <mergeCell ref="D6:G6"/>
    <mergeCell ref="K6:U6"/>
    <mergeCell ref="AN6:AN7"/>
    <mergeCell ref="AO6:AO7"/>
    <mergeCell ref="H6:H7"/>
    <mergeCell ref="I6:I7"/>
    <mergeCell ref="J6:J7"/>
    <mergeCell ref="AM6:AM7"/>
    <mergeCell ref="AL6:AL7"/>
    <mergeCell ref="X6:X7"/>
    <mergeCell ref="D43:AM43"/>
    <mergeCell ref="D45:AM45"/>
    <mergeCell ref="D46:AM46"/>
    <mergeCell ref="D47:AM47"/>
    <mergeCell ref="B38:B47"/>
    <mergeCell ref="C38:C47"/>
    <mergeCell ref="D40:H40"/>
    <mergeCell ref="D41:H41"/>
    <mergeCell ref="D42:H42"/>
    <mergeCell ref="K42:V42"/>
    <mergeCell ref="D44:AM44"/>
    <mergeCell ref="AD42:AJ42"/>
    <mergeCell ref="Y42:AC42"/>
    <mergeCell ref="K40:V40"/>
    <mergeCell ref="D38:H38"/>
    <mergeCell ref="D39:H39"/>
    <mergeCell ref="AJ6:AJ7"/>
    <mergeCell ref="AK6:AK7"/>
    <mergeCell ref="Y6:AI6"/>
    <mergeCell ref="K41:V41"/>
    <mergeCell ref="V6:V7"/>
    <mergeCell ref="W6:W7"/>
    <mergeCell ref="AD38:AJ38"/>
    <mergeCell ref="AD39:AJ39"/>
    <mergeCell ref="AD40:AJ40"/>
    <mergeCell ref="AD41:AJ41"/>
    <mergeCell ref="Y38:AC38"/>
    <mergeCell ref="Y39:AC39"/>
    <mergeCell ref="Y40:AC40"/>
    <mergeCell ref="Y41:AC41"/>
    <mergeCell ref="K38:V38"/>
    <mergeCell ref="K39:V3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68AC-C7A3-4EE8-865F-F8EB05D5C7DE}">
  <dimension ref="A1:BC97"/>
  <sheetViews>
    <sheetView workbookViewId="0">
      <selection activeCell="A4" sqref="A4:BC4"/>
    </sheetView>
  </sheetViews>
  <sheetFormatPr defaultRowHeight="15" x14ac:dyDescent="0.25"/>
  <cols>
    <col min="1" max="1" width="1.140625" customWidth="1"/>
    <col min="2" max="2" width="2.42578125" customWidth="1"/>
    <col min="3" max="3" width="29.140625" customWidth="1"/>
    <col min="4" max="4" width="2.85546875" customWidth="1"/>
    <col min="5" max="5" width="3.140625" customWidth="1"/>
    <col min="6" max="6" width="2.5703125" customWidth="1"/>
    <col min="7" max="7" width="2.85546875" customWidth="1"/>
    <col min="8" max="10" width="2.5703125" customWidth="1"/>
    <col min="11" max="11" width="2.42578125" customWidth="1"/>
    <col min="12" max="12" width="2.7109375" customWidth="1"/>
    <col min="13" max="13" width="3" customWidth="1"/>
    <col min="14" max="14" width="5.140625" customWidth="1"/>
    <col min="15" max="15" width="3.140625" customWidth="1"/>
    <col min="16" max="16" width="3.85546875" customWidth="1"/>
    <col min="17" max="17" width="5.42578125" customWidth="1"/>
    <col min="18" max="18" width="5.140625" customWidth="1"/>
    <col min="19" max="20" width="2.7109375" customWidth="1"/>
    <col min="21" max="21" width="4.85546875" customWidth="1"/>
    <col min="22" max="23" width="2.85546875" customWidth="1"/>
    <col min="24" max="24" width="3" customWidth="1"/>
    <col min="25" max="25" width="3.140625" customWidth="1"/>
    <col min="26" max="26" width="3.28515625" customWidth="1"/>
    <col min="27" max="27" width="2.7109375" customWidth="1"/>
    <col min="28" max="28" width="5.28515625" customWidth="1"/>
    <col min="29" max="29" width="3.42578125" customWidth="1"/>
    <col min="30" max="30" width="4.42578125" customWidth="1"/>
    <col min="31" max="31" width="4.85546875" customWidth="1"/>
    <col min="32" max="32" width="2.85546875" customWidth="1"/>
    <col min="33" max="33" width="2.42578125" customWidth="1"/>
    <col min="34" max="35" width="2.85546875" customWidth="1"/>
    <col min="36" max="36" width="3" customWidth="1"/>
    <col min="37" max="37" width="3.28515625" customWidth="1"/>
    <col min="38" max="38" width="3.42578125" customWidth="1"/>
    <col min="39" max="39" width="5.140625" customWidth="1"/>
    <col min="40" max="40" width="3" customWidth="1"/>
    <col min="41" max="41" width="3.140625" customWidth="1"/>
    <col min="42" max="42" width="7.28515625" customWidth="1"/>
    <col min="43" max="43" width="4" customWidth="1"/>
    <col min="44" max="44" width="2.5703125" customWidth="1"/>
    <col min="45" max="45" width="3" customWidth="1"/>
    <col min="46" max="46" width="3.28515625" customWidth="1"/>
    <col min="47" max="47" width="4.7109375" customWidth="1"/>
    <col min="48" max="48" width="3.28515625" customWidth="1"/>
    <col min="49" max="49" width="2.7109375" customWidth="1"/>
    <col min="50" max="50" width="4" customWidth="1"/>
    <col min="51" max="51" width="4.42578125" customWidth="1"/>
    <col min="52" max="52" width="4" customWidth="1"/>
    <col min="53" max="53" width="4.85546875" customWidth="1"/>
    <col min="54" max="54" width="5" customWidth="1"/>
  </cols>
  <sheetData>
    <row r="1" spans="1:55" ht="2.2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</row>
    <row r="2" spans="1:55" ht="12" customHeight="1" x14ac:dyDescent="0.25">
      <c r="A2" s="213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</row>
    <row r="3" spans="1:55" ht="13.5" customHeight="1" x14ac:dyDescent="0.25">
      <c r="A3" s="213" t="s">
        <v>113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</row>
    <row r="4" spans="1:55" ht="9" customHeight="1" x14ac:dyDescent="0.25">
      <c r="A4" s="213" t="s">
        <v>80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</row>
    <row r="5" spans="1:55" ht="6.75" customHeight="1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</row>
    <row r="6" spans="1:55" ht="12" customHeight="1" x14ac:dyDescent="0.25">
      <c r="A6" s="62"/>
      <c r="B6" s="214" t="s">
        <v>83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62"/>
    </row>
    <row r="7" spans="1:55" ht="17.25" customHeight="1" x14ac:dyDescent="0.25">
      <c r="A7" s="62"/>
      <c r="B7" s="215" t="s">
        <v>2</v>
      </c>
      <c r="C7" s="215" t="s">
        <v>3</v>
      </c>
      <c r="D7" s="215" t="s">
        <v>84</v>
      </c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193" t="s">
        <v>11</v>
      </c>
      <c r="P7" s="195" t="s">
        <v>12</v>
      </c>
      <c r="Q7" s="197" t="s">
        <v>13</v>
      </c>
      <c r="R7" s="199" t="s">
        <v>85</v>
      </c>
      <c r="S7" s="200"/>
      <c r="T7" s="200"/>
      <c r="U7" s="200"/>
      <c r="V7" s="200"/>
      <c r="W7" s="200"/>
      <c r="X7" s="200"/>
      <c r="Y7" s="200"/>
      <c r="Z7" s="200"/>
      <c r="AA7" s="200"/>
      <c r="AB7" s="201"/>
      <c r="AC7" s="193" t="s">
        <v>11</v>
      </c>
      <c r="AD7" s="195" t="s">
        <v>12</v>
      </c>
      <c r="AE7" s="197" t="s">
        <v>13</v>
      </c>
      <c r="AF7" s="212" t="s">
        <v>114</v>
      </c>
      <c r="AG7" s="212"/>
      <c r="AH7" s="212"/>
      <c r="AI7" s="212"/>
      <c r="AJ7" s="212"/>
      <c r="AK7" s="193" t="s">
        <v>11</v>
      </c>
      <c r="AL7" s="195" t="s">
        <v>12</v>
      </c>
      <c r="AM7" s="197" t="s">
        <v>13</v>
      </c>
      <c r="AN7" s="212" t="s">
        <v>86</v>
      </c>
      <c r="AO7" s="212"/>
      <c r="AP7" s="212"/>
      <c r="AQ7" s="212"/>
      <c r="AR7" s="212"/>
      <c r="AS7" s="212"/>
      <c r="AT7" s="212"/>
      <c r="AU7" s="212"/>
      <c r="AV7" s="212"/>
      <c r="AW7" s="193" t="s">
        <v>11</v>
      </c>
      <c r="AX7" s="195" t="s">
        <v>12</v>
      </c>
      <c r="AY7" s="197" t="s">
        <v>13</v>
      </c>
      <c r="AZ7" s="191" t="s">
        <v>5</v>
      </c>
      <c r="BA7" s="216" t="s">
        <v>6</v>
      </c>
      <c r="BB7" s="217" t="s">
        <v>7</v>
      </c>
      <c r="BC7" s="62"/>
    </row>
    <row r="8" spans="1:55" ht="294.75" customHeight="1" thickBot="1" x14ac:dyDescent="0.3">
      <c r="A8" s="62"/>
      <c r="B8" s="215"/>
      <c r="C8" s="215"/>
      <c r="D8" s="64" t="s">
        <v>115</v>
      </c>
      <c r="E8" s="64" t="s">
        <v>116</v>
      </c>
      <c r="F8" s="64" t="s">
        <v>117</v>
      </c>
      <c r="G8" s="64" t="s">
        <v>118</v>
      </c>
      <c r="H8" s="64" t="s">
        <v>119</v>
      </c>
      <c r="I8" s="64" t="s">
        <v>120</v>
      </c>
      <c r="J8" s="64" t="s">
        <v>121</v>
      </c>
      <c r="K8" s="64" t="s">
        <v>122</v>
      </c>
      <c r="L8" s="64" t="s">
        <v>123</v>
      </c>
      <c r="M8" s="64" t="s">
        <v>124</v>
      </c>
      <c r="N8" s="64" t="s">
        <v>125</v>
      </c>
      <c r="O8" s="194"/>
      <c r="P8" s="196"/>
      <c r="Q8" s="198"/>
      <c r="R8" s="64" t="s">
        <v>126</v>
      </c>
      <c r="S8" s="64" t="s">
        <v>127</v>
      </c>
      <c r="T8" s="64" t="s">
        <v>128</v>
      </c>
      <c r="U8" s="64" t="s">
        <v>129</v>
      </c>
      <c r="V8" s="64" t="s">
        <v>130</v>
      </c>
      <c r="W8" s="64" t="s">
        <v>131</v>
      </c>
      <c r="X8" s="64" t="s">
        <v>132</v>
      </c>
      <c r="Y8" s="64" t="s">
        <v>133</v>
      </c>
      <c r="Z8" s="64" t="s">
        <v>134</v>
      </c>
      <c r="AA8" s="64" t="s">
        <v>135</v>
      </c>
      <c r="AB8" s="64" t="s">
        <v>136</v>
      </c>
      <c r="AC8" s="194"/>
      <c r="AD8" s="196"/>
      <c r="AE8" s="198"/>
      <c r="AF8" s="64" t="s">
        <v>137</v>
      </c>
      <c r="AG8" s="64" t="s">
        <v>138</v>
      </c>
      <c r="AH8" s="64" t="s">
        <v>139</v>
      </c>
      <c r="AI8" s="64" t="s">
        <v>140</v>
      </c>
      <c r="AJ8" s="64" t="s">
        <v>141</v>
      </c>
      <c r="AK8" s="194"/>
      <c r="AL8" s="196"/>
      <c r="AM8" s="198"/>
      <c r="AN8" s="64" t="s">
        <v>142</v>
      </c>
      <c r="AO8" s="64" t="s">
        <v>143</v>
      </c>
      <c r="AP8" s="64" t="s">
        <v>144</v>
      </c>
      <c r="AQ8" s="64" t="s">
        <v>145</v>
      </c>
      <c r="AR8" s="64" t="s">
        <v>146</v>
      </c>
      <c r="AS8" s="64" t="s">
        <v>147</v>
      </c>
      <c r="AT8" s="64" t="s">
        <v>148</v>
      </c>
      <c r="AU8" s="64" t="s">
        <v>149</v>
      </c>
      <c r="AV8" s="64" t="s">
        <v>150</v>
      </c>
      <c r="AW8" s="194"/>
      <c r="AX8" s="196"/>
      <c r="AY8" s="198"/>
      <c r="AZ8" s="192"/>
      <c r="BA8" s="216"/>
      <c r="BB8" s="217"/>
      <c r="BC8" s="62"/>
    </row>
    <row r="9" spans="1:55" ht="36.6" customHeight="1" thickBot="1" x14ac:dyDescent="0.3">
      <c r="A9" s="62"/>
      <c r="B9" s="65">
        <v>1</v>
      </c>
      <c r="C9" s="44" t="s">
        <v>54</v>
      </c>
      <c r="D9" s="65">
        <v>3</v>
      </c>
      <c r="E9" s="65">
        <v>3</v>
      </c>
      <c r="F9" s="65">
        <v>3</v>
      </c>
      <c r="G9" s="65">
        <v>3</v>
      </c>
      <c r="H9" s="65">
        <v>3</v>
      </c>
      <c r="I9" s="65">
        <v>3</v>
      </c>
      <c r="J9" s="65">
        <v>3</v>
      </c>
      <c r="K9" s="65">
        <v>3</v>
      </c>
      <c r="L9" s="65">
        <v>3</v>
      </c>
      <c r="M9" s="65">
        <v>3</v>
      </c>
      <c r="N9" s="65">
        <v>3</v>
      </c>
      <c r="O9" s="66">
        <f>SUM(D9:N9)</f>
        <v>33</v>
      </c>
      <c r="P9" s="67">
        <f>AVERAGE(D9:N9)</f>
        <v>3</v>
      </c>
      <c r="Q9" s="68" t="str">
        <f t="shared" ref="Q9:Q33" si="0">IF(F9="","",VLOOKUP(P9,$J$95:$M$97,2,TRUE))</f>
        <v>ІІІ ур</v>
      </c>
      <c r="R9" s="65">
        <v>3</v>
      </c>
      <c r="S9" s="65">
        <v>3</v>
      </c>
      <c r="T9" s="65">
        <v>3</v>
      </c>
      <c r="U9" s="65">
        <v>3</v>
      </c>
      <c r="V9" s="65">
        <v>3</v>
      </c>
      <c r="W9" s="65">
        <v>3</v>
      </c>
      <c r="X9" s="65">
        <v>3</v>
      </c>
      <c r="Y9" s="65">
        <v>3</v>
      </c>
      <c r="Z9" s="65">
        <v>3</v>
      </c>
      <c r="AA9" s="65">
        <v>3</v>
      </c>
      <c r="AB9" s="65">
        <v>3</v>
      </c>
      <c r="AC9" s="66">
        <f>SUM(R9:AB9)</f>
        <v>33</v>
      </c>
      <c r="AD9" s="67">
        <f>AVERAGE(R9:AB9)</f>
        <v>3</v>
      </c>
      <c r="AE9" s="68" t="str">
        <f t="shared" ref="AE9:AE33" si="1">IF(P9="","",VLOOKUP(AD9,$J$95:$M$97,2,TRUE))</f>
        <v>ІІІ ур</v>
      </c>
      <c r="AF9" s="65">
        <v>3</v>
      </c>
      <c r="AG9" s="65">
        <v>3</v>
      </c>
      <c r="AH9" s="65">
        <v>3</v>
      </c>
      <c r="AI9" s="65">
        <v>3</v>
      </c>
      <c r="AJ9" s="65">
        <v>3</v>
      </c>
      <c r="AK9" s="66">
        <f t="shared" ref="AK9:AK33" si="2">SUM(AF9:AJ9)</f>
        <v>15</v>
      </c>
      <c r="AL9" s="67">
        <f t="shared" ref="AL9:AL33" si="3">AVERAGE(AF9:AJ9)</f>
        <v>3</v>
      </c>
      <c r="AM9" s="68" t="str">
        <f t="shared" ref="AM9:AM33" si="4">IF(AI9="","",VLOOKUP(AL9,$J$95:$M$97,2,TRUE))</f>
        <v>ІІІ ур</v>
      </c>
      <c r="AN9" s="65">
        <v>3</v>
      </c>
      <c r="AO9" s="65">
        <v>3</v>
      </c>
      <c r="AP9" s="65">
        <v>3</v>
      </c>
      <c r="AQ9" s="65">
        <v>3</v>
      </c>
      <c r="AR9" s="65">
        <v>3</v>
      </c>
      <c r="AS9" s="65">
        <v>3</v>
      </c>
      <c r="AT9" s="65">
        <v>3</v>
      </c>
      <c r="AU9" s="65">
        <v>3</v>
      </c>
      <c r="AV9" s="65">
        <v>3</v>
      </c>
      <c r="AW9" s="66">
        <f>SUM(AN9:AV9)</f>
        <v>27</v>
      </c>
      <c r="AX9" s="67">
        <f>AVERAGE(AW9/9)</f>
        <v>3</v>
      </c>
      <c r="AY9" s="68" t="str">
        <f t="shared" ref="AY9:AY33" si="5">IF(AS9="","",VLOOKUP(AX9,$J$95:$M$97,2,TRUE))</f>
        <v>ІІІ ур</v>
      </c>
      <c r="AZ9" s="69">
        <f>O9+AC9+AK9+AW9</f>
        <v>108</v>
      </c>
      <c r="BA9" s="70">
        <f>AZ9/36</f>
        <v>3</v>
      </c>
      <c r="BB9" s="68" t="str">
        <f t="shared" ref="BB9:BB33" si="6">IF(AV9="","",VLOOKUP(BA9,$J$95:$M$97,2,TRUE))</f>
        <v>ІІІ ур</v>
      </c>
      <c r="BC9" s="62"/>
    </row>
    <row r="10" spans="1:55" ht="72.599999999999994" customHeight="1" thickBot="1" x14ac:dyDescent="0.3">
      <c r="A10" s="62"/>
      <c r="B10" s="65">
        <v>2</v>
      </c>
      <c r="C10" s="45" t="s">
        <v>55</v>
      </c>
      <c r="D10" s="65">
        <v>3</v>
      </c>
      <c r="E10" s="65">
        <v>2</v>
      </c>
      <c r="F10" s="65">
        <v>2</v>
      </c>
      <c r="G10" s="65">
        <v>2</v>
      </c>
      <c r="H10" s="65">
        <v>3</v>
      </c>
      <c r="I10" s="65">
        <v>3</v>
      </c>
      <c r="J10" s="65">
        <v>2</v>
      </c>
      <c r="K10" s="65">
        <v>3</v>
      </c>
      <c r="L10" s="65">
        <v>3</v>
      </c>
      <c r="M10" s="65">
        <v>3</v>
      </c>
      <c r="N10" s="65">
        <v>3</v>
      </c>
      <c r="O10" s="66">
        <f t="shared" ref="O10:O33" si="7">SUM(D10:N10)</f>
        <v>29</v>
      </c>
      <c r="P10" s="67">
        <f t="shared" ref="P10:P33" si="8">AVERAGE(D10:N10)</f>
        <v>2.6363636363636362</v>
      </c>
      <c r="Q10" s="68" t="str">
        <f t="shared" si="0"/>
        <v>ІІІ ур</v>
      </c>
      <c r="R10" s="65">
        <v>3</v>
      </c>
      <c r="S10" s="65">
        <v>2</v>
      </c>
      <c r="T10" s="65">
        <v>2</v>
      </c>
      <c r="U10" s="65">
        <v>2</v>
      </c>
      <c r="V10" s="65">
        <v>3</v>
      </c>
      <c r="W10" s="65">
        <v>3</v>
      </c>
      <c r="X10" s="65">
        <v>2</v>
      </c>
      <c r="Y10" s="65">
        <v>3</v>
      </c>
      <c r="Z10" s="65">
        <v>3</v>
      </c>
      <c r="AA10" s="65">
        <v>3</v>
      </c>
      <c r="AB10" s="65">
        <v>3</v>
      </c>
      <c r="AC10" s="66">
        <f t="shared" ref="AC10:AC33" si="9">SUM(R10:AB10)</f>
        <v>29</v>
      </c>
      <c r="AD10" s="67">
        <f t="shared" ref="AD10:AD33" si="10">AVERAGE(R10:AB10)</f>
        <v>2.6363636363636362</v>
      </c>
      <c r="AE10" s="68" t="str">
        <f t="shared" si="1"/>
        <v>ІІІ ур</v>
      </c>
      <c r="AF10" s="65">
        <v>3</v>
      </c>
      <c r="AG10" s="65">
        <v>2</v>
      </c>
      <c r="AH10" s="65">
        <v>2</v>
      </c>
      <c r="AI10" s="65">
        <v>2</v>
      </c>
      <c r="AJ10" s="65">
        <v>3</v>
      </c>
      <c r="AK10" s="66">
        <f t="shared" si="2"/>
        <v>12</v>
      </c>
      <c r="AL10" s="67">
        <f t="shared" si="3"/>
        <v>2.4</v>
      </c>
      <c r="AM10" s="68" t="str">
        <f t="shared" si="4"/>
        <v>ІІ ур</v>
      </c>
      <c r="AN10" s="65">
        <v>3</v>
      </c>
      <c r="AO10" s="65">
        <v>2</v>
      </c>
      <c r="AP10" s="65">
        <v>2</v>
      </c>
      <c r="AQ10" s="65">
        <v>2</v>
      </c>
      <c r="AR10" s="65">
        <v>3</v>
      </c>
      <c r="AS10" s="65">
        <v>3</v>
      </c>
      <c r="AT10" s="65">
        <v>2</v>
      </c>
      <c r="AU10" s="65">
        <v>3</v>
      </c>
      <c r="AV10" s="65">
        <v>3</v>
      </c>
      <c r="AW10" s="66">
        <f t="shared" ref="AW10:AW33" si="11">SUM(AN10:AV10)</f>
        <v>23</v>
      </c>
      <c r="AX10" s="67">
        <f t="shared" ref="AX10:AX33" si="12">AVERAGE(AW10/9)</f>
        <v>2.5555555555555554</v>
      </c>
      <c r="AY10" s="68" t="str">
        <f t="shared" si="5"/>
        <v>ІІ ур</v>
      </c>
      <c r="AZ10" s="69">
        <f t="shared" ref="AZ10:AZ33" si="13">O10+AC10+AK10+AW10</f>
        <v>93</v>
      </c>
      <c r="BA10" s="70">
        <f t="shared" ref="BA10:BA33" si="14">AZ10/36</f>
        <v>2.5833333333333335</v>
      </c>
      <c r="BB10" s="68" t="str">
        <f t="shared" si="6"/>
        <v>ІІ ур</v>
      </c>
      <c r="BC10" s="62"/>
    </row>
    <row r="11" spans="1:55" ht="36.6" customHeight="1" thickBot="1" x14ac:dyDescent="0.3">
      <c r="A11" s="62"/>
      <c r="B11" s="65">
        <v>3</v>
      </c>
      <c r="C11" s="45" t="s">
        <v>56</v>
      </c>
      <c r="D11" s="65">
        <v>2</v>
      </c>
      <c r="E11" s="65">
        <v>2</v>
      </c>
      <c r="F11" s="65">
        <v>2</v>
      </c>
      <c r="G11" s="65">
        <v>2</v>
      </c>
      <c r="H11" s="65">
        <v>2</v>
      </c>
      <c r="I11" s="65">
        <v>2</v>
      </c>
      <c r="J11" s="65">
        <v>2</v>
      </c>
      <c r="K11" s="65">
        <v>2</v>
      </c>
      <c r="L11" s="65">
        <v>2</v>
      </c>
      <c r="M11" s="65">
        <v>2</v>
      </c>
      <c r="N11" s="65">
        <v>2</v>
      </c>
      <c r="O11" s="66">
        <f t="shared" si="7"/>
        <v>22</v>
      </c>
      <c r="P11" s="67">
        <f t="shared" si="8"/>
        <v>2</v>
      </c>
      <c r="Q11" s="68" t="str">
        <f t="shared" si="0"/>
        <v>ІІ ур</v>
      </c>
      <c r="R11" s="65">
        <v>2</v>
      </c>
      <c r="S11" s="65">
        <v>2</v>
      </c>
      <c r="T11" s="65">
        <v>2</v>
      </c>
      <c r="U11" s="65">
        <v>2</v>
      </c>
      <c r="V11" s="65">
        <v>2</v>
      </c>
      <c r="W11" s="65">
        <v>2</v>
      </c>
      <c r="X11" s="65">
        <v>2</v>
      </c>
      <c r="Y11" s="65">
        <v>2</v>
      </c>
      <c r="Z11" s="65">
        <v>2</v>
      </c>
      <c r="AA11" s="65">
        <v>2</v>
      </c>
      <c r="AB11" s="65">
        <v>2</v>
      </c>
      <c r="AC11" s="66">
        <f t="shared" si="9"/>
        <v>22</v>
      </c>
      <c r="AD11" s="67">
        <f t="shared" si="10"/>
        <v>2</v>
      </c>
      <c r="AE11" s="68" t="str">
        <f t="shared" si="1"/>
        <v>ІІ ур</v>
      </c>
      <c r="AF11" s="65">
        <v>2</v>
      </c>
      <c r="AG11" s="65">
        <v>2</v>
      </c>
      <c r="AH11" s="65">
        <v>2</v>
      </c>
      <c r="AI11" s="65">
        <v>2</v>
      </c>
      <c r="AJ11" s="65">
        <v>2</v>
      </c>
      <c r="AK11" s="66">
        <f t="shared" si="2"/>
        <v>10</v>
      </c>
      <c r="AL11" s="67">
        <f t="shared" si="3"/>
        <v>2</v>
      </c>
      <c r="AM11" s="68" t="str">
        <f t="shared" si="4"/>
        <v>ІІ ур</v>
      </c>
      <c r="AN11" s="65">
        <v>2</v>
      </c>
      <c r="AO11" s="65">
        <v>2</v>
      </c>
      <c r="AP11" s="65">
        <v>2</v>
      </c>
      <c r="AQ11" s="65">
        <v>2</v>
      </c>
      <c r="AR11" s="65">
        <v>2</v>
      </c>
      <c r="AS11" s="65">
        <v>2</v>
      </c>
      <c r="AT11" s="65">
        <v>2</v>
      </c>
      <c r="AU11" s="65">
        <v>2</v>
      </c>
      <c r="AV11" s="65">
        <v>2</v>
      </c>
      <c r="AW11" s="66">
        <f t="shared" si="11"/>
        <v>18</v>
      </c>
      <c r="AX11" s="67">
        <f t="shared" si="12"/>
        <v>2</v>
      </c>
      <c r="AY11" s="68" t="str">
        <f t="shared" si="5"/>
        <v>ІІ ур</v>
      </c>
      <c r="AZ11" s="69">
        <f t="shared" si="13"/>
        <v>72</v>
      </c>
      <c r="BA11" s="70">
        <f t="shared" si="14"/>
        <v>2</v>
      </c>
      <c r="BB11" s="68" t="str">
        <f t="shared" si="6"/>
        <v>ІІ ур</v>
      </c>
      <c r="BC11" s="62"/>
    </row>
    <row r="12" spans="1:55" ht="36.6" customHeight="1" thickBot="1" x14ac:dyDescent="0.3">
      <c r="A12" s="62"/>
      <c r="B12" s="65">
        <v>4</v>
      </c>
      <c r="C12" s="45" t="s">
        <v>57</v>
      </c>
      <c r="D12" s="65">
        <v>3</v>
      </c>
      <c r="E12" s="65">
        <v>2</v>
      </c>
      <c r="F12" s="65">
        <v>3</v>
      </c>
      <c r="G12" s="65">
        <v>2</v>
      </c>
      <c r="H12" s="65">
        <v>3</v>
      </c>
      <c r="I12" s="65">
        <v>3</v>
      </c>
      <c r="J12" s="65">
        <v>3</v>
      </c>
      <c r="K12" s="65">
        <v>3</v>
      </c>
      <c r="L12" s="65">
        <v>3</v>
      </c>
      <c r="M12" s="65">
        <v>3</v>
      </c>
      <c r="N12" s="65">
        <v>3</v>
      </c>
      <c r="O12" s="66">
        <f t="shared" si="7"/>
        <v>31</v>
      </c>
      <c r="P12" s="67">
        <f t="shared" si="8"/>
        <v>2.8181818181818183</v>
      </c>
      <c r="Q12" s="68" t="str">
        <f t="shared" si="0"/>
        <v>ІІІ ур</v>
      </c>
      <c r="R12" s="65">
        <v>3</v>
      </c>
      <c r="S12" s="65">
        <v>2</v>
      </c>
      <c r="T12" s="65">
        <v>3</v>
      </c>
      <c r="U12" s="65">
        <v>2</v>
      </c>
      <c r="V12" s="65">
        <v>3</v>
      </c>
      <c r="W12" s="65">
        <v>3</v>
      </c>
      <c r="X12" s="65">
        <v>3</v>
      </c>
      <c r="Y12" s="65">
        <v>3</v>
      </c>
      <c r="Z12" s="65">
        <v>3</v>
      </c>
      <c r="AA12" s="65">
        <v>3</v>
      </c>
      <c r="AB12" s="65">
        <v>3</v>
      </c>
      <c r="AC12" s="66">
        <f t="shared" si="9"/>
        <v>31</v>
      </c>
      <c r="AD12" s="67">
        <f t="shared" si="10"/>
        <v>2.8181818181818183</v>
      </c>
      <c r="AE12" s="68" t="str">
        <f t="shared" si="1"/>
        <v>ІІІ ур</v>
      </c>
      <c r="AF12" s="65">
        <v>3</v>
      </c>
      <c r="AG12" s="65">
        <v>2</v>
      </c>
      <c r="AH12" s="65">
        <v>3</v>
      </c>
      <c r="AI12" s="65">
        <v>2</v>
      </c>
      <c r="AJ12" s="65">
        <v>3</v>
      </c>
      <c r="AK12" s="66">
        <f t="shared" si="2"/>
        <v>13</v>
      </c>
      <c r="AL12" s="67">
        <f t="shared" si="3"/>
        <v>2.6</v>
      </c>
      <c r="AM12" s="68" t="str">
        <f t="shared" si="4"/>
        <v>ІІІ ур</v>
      </c>
      <c r="AN12" s="65">
        <v>3</v>
      </c>
      <c r="AO12" s="65">
        <v>2</v>
      </c>
      <c r="AP12" s="65">
        <v>3</v>
      </c>
      <c r="AQ12" s="65">
        <v>2</v>
      </c>
      <c r="AR12" s="65">
        <v>3</v>
      </c>
      <c r="AS12" s="65">
        <v>3</v>
      </c>
      <c r="AT12" s="65">
        <v>3</v>
      </c>
      <c r="AU12" s="65">
        <v>3</v>
      </c>
      <c r="AV12" s="65">
        <v>3</v>
      </c>
      <c r="AW12" s="66">
        <f t="shared" si="11"/>
        <v>25</v>
      </c>
      <c r="AX12" s="67">
        <f t="shared" si="12"/>
        <v>2.7777777777777777</v>
      </c>
      <c r="AY12" s="68" t="str">
        <f t="shared" si="5"/>
        <v>ІІІ ур</v>
      </c>
      <c r="AZ12" s="69">
        <f t="shared" si="13"/>
        <v>100</v>
      </c>
      <c r="BA12" s="70">
        <f t="shared" si="14"/>
        <v>2.7777777777777777</v>
      </c>
      <c r="BB12" s="68" t="str">
        <f t="shared" si="6"/>
        <v>ІІІ ур</v>
      </c>
      <c r="BC12" s="62"/>
    </row>
    <row r="13" spans="1:55" ht="36.6" customHeight="1" thickBot="1" x14ac:dyDescent="0.3">
      <c r="A13" s="62"/>
      <c r="B13" s="65">
        <v>5</v>
      </c>
      <c r="C13" s="45" t="s">
        <v>58</v>
      </c>
      <c r="D13" s="65">
        <v>3</v>
      </c>
      <c r="E13" s="65">
        <v>3</v>
      </c>
      <c r="F13" s="65">
        <v>3</v>
      </c>
      <c r="G13" s="65">
        <v>3</v>
      </c>
      <c r="H13" s="65">
        <v>3</v>
      </c>
      <c r="I13" s="65">
        <v>3</v>
      </c>
      <c r="J13" s="65">
        <v>3</v>
      </c>
      <c r="K13" s="65">
        <v>3</v>
      </c>
      <c r="L13" s="65">
        <v>3</v>
      </c>
      <c r="M13" s="65">
        <v>3</v>
      </c>
      <c r="N13" s="65">
        <v>3</v>
      </c>
      <c r="O13" s="66">
        <f t="shared" si="7"/>
        <v>33</v>
      </c>
      <c r="P13" s="67">
        <f t="shared" si="8"/>
        <v>3</v>
      </c>
      <c r="Q13" s="68" t="str">
        <f t="shared" si="0"/>
        <v>ІІІ ур</v>
      </c>
      <c r="R13" s="65">
        <v>3</v>
      </c>
      <c r="S13" s="65">
        <v>3</v>
      </c>
      <c r="T13" s="65">
        <v>3</v>
      </c>
      <c r="U13" s="65">
        <v>3</v>
      </c>
      <c r="V13" s="65">
        <v>3</v>
      </c>
      <c r="W13" s="65">
        <v>3</v>
      </c>
      <c r="X13" s="65">
        <v>3</v>
      </c>
      <c r="Y13" s="65">
        <v>3</v>
      </c>
      <c r="Z13" s="65">
        <v>3</v>
      </c>
      <c r="AA13" s="65">
        <v>3</v>
      </c>
      <c r="AB13" s="65">
        <v>3</v>
      </c>
      <c r="AC13" s="66">
        <f t="shared" si="9"/>
        <v>33</v>
      </c>
      <c r="AD13" s="67">
        <f t="shared" si="10"/>
        <v>3</v>
      </c>
      <c r="AE13" s="68" t="str">
        <f t="shared" si="1"/>
        <v>ІІІ ур</v>
      </c>
      <c r="AF13" s="65">
        <v>3</v>
      </c>
      <c r="AG13" s="65">
        <v>3</v>
      </c>
      <c r="AH13" s="65">
        <v>3</v>
      </c>
      <c r="AI13" s="65">
        <v>3</v>
      </c>
      <c r="AJ13" s="65">
        <v>3</v>
      </c>
      <c r="AK13" s="66">
        <f t="shared" si="2"/>
        <v>15</v>
      </c>
      <c r="AL13" s="67">
        <f t="shared" si="3"/>
        <v>3</v>
      </c>
      <c r="AM13" s="68" t="str">
        <f t="shared" si="4"/>
        <v>ІІІ ур</v>
      </c>
      <c r="AN13" s="65">
        <v>3</v>
      </c>
      <c r="AO13" s="65">
        <v>3</v>
      </c>
      <c r="AP13" s="65">
        <v>3</v>
      </c>
      <c r="AQ13" s="65">
        <v>3</v>
      </c>
      <c r="AR13" s="65">
        <v>3</v>
      </c>
      <c r="AS13" s="65">
        <v>3</v>
      </c>
      <c r="AT13" s="65">
        <v>3</v>
      </c>
      <c r="AU13" s="65">
        <v>3</v>
      </c>
      <c r="AV13" s="65">
        <v>3</v>
      </c>
      <c r="AW13" s="66">
        <f t="shared" si="11"/>
        <v>27</v>
      </c>
      <c r="AX13" s="67">
        <f t="shared" si="12"/>
        <v>3</v>
      </c>
      <c r="AY13" s="68" t="str">
        <f t="shared" si="5"/>
        <v>ІІІ ур</v>
      </c>
      <c r="AZ13" s="69">
        <f t="shared" si="13"/>
        <v>108</v>
      </c>
      <c r="BA13" s="70">
        <f t="shared" si="14"/>
        <v>3</v>
      </c>
      <c r="BB13" s="68" t="str">
        <f t="shared" si="6"/>
        <v>ІІІ ур</v>
      </c>
      <c r="BC13" s="62"/>
    </row>
    <row r="14" spans="1:55" ht="36.6" customHeight="1" thickBot="1" x14ac:dyDescent="0.3">
      <c r="A14" s="62"/>
      <c r="B14" s="65">
        <v>6</v>
      </c>
      <c r="C14" s="45" t="s">
        <v>59</v>
      </c>
      <c r="D14" s="65">
        <v>3</v>
      </c>
      <c r="E14" s="65">
        <v>2</v>
      </c>
      <c r="F14" s="65">
        <v>3</v>
      </c>
      <c r="G14" s="65">
        <v>2</v>
      </c>
      <c r="H14" s="65">
        <v>3</v>
      </c>
      <c r="I14" s="65">
        <v>2</v>
      </c>
      <c r="J14" s="65">
        <v>3</v>
      </c>
      <c r="K14" s="65">
        <v>2</v>
      </c>
      <c r="L14" s="65">
        <v>2</v>
      </c>
      <c r="M14" s="65">
        <v>2</v>
      </c>
      <c r="N14" s="65">
        <v>3</v>
      </c>
      <c r="O14" s="66">
        <f t="shared" si="7"/>
        <v>27</v>
      </c>
      <c r="P14" s="67">
        <f t="shared" si="8"/>
        <v>2.4545454545454546</v>
      </c>
      <c r="Q14" s="68" t="str">
        <f t="shared" si="0"/>
        <v>ІІ ур</v>
      </c>
      <c r="R14" s="65">
        <v>3</v>
      </c>
      <c r="S14" s="65">
        <v>2</v>
      </c>
      <c r="T14" s="65">
        <v>3</v>
      </c>
      <c r="U14" s="65">
        <v>2</v>
      </c>
      <c r="V14" s="65">
        <v>3</v>
      </c>
      <c r="W14" s="65">
        <v>2</v>
      </c>
      <c r="X14" s="65">
        <v>3</v>
      </c>
      <c r="Y14" s="65">
        <v>2</v>
      </c>
      <c r="Z14" s="65">
        <v>2</v>
      </c>
      <c r="AA14" s="65">
        <v>2</v>
      </c>
      <c r="AB14" s="65">
        <v>3</v>
      </c>
      <c r="AC14" s="66">
        <f t="shared" si="9"/>
        <v>27</v>
      </c>
      <c r="AD14" s="67">
        <f t="shared" si="10"/>
        <v>2.4545454545454546</v>
      </c>
      <c r="AE14" s="68" t="str">
        <f t="shared" si="1"/>
        <v>ІІ ур</v>
      </c>
      <c r="AF14" s="65">
        <v>3</v>
      </c>
      <c r="AG14" s="65">
        <v>2</v>
      </c>
      <c r="AH14" s="65">
        <v>3</v>
      </c>
      <c r="AI14" s="65">
        <v>2</v>
      </c>
      <c r="AJ14" s="65">
        <v>3</v>
      </c>
      <c r="AK14" s="66">
        <f t="shared" si="2"/>
        <v>13</v>
      </c>
      <c r="AL14" s="67">
        <f t="shared" si="3"/>
        <v>2.6</v>
      </c>
      <c r="AM14" s="68" t="str">
        <f t="shared" si="4"/>
        <v>ІІІ ур</v>
      </c>
      <c r="AN14" s="65">
        <v>3</v>
      </c>
      <c r="AO14" s="65">
        <v>2</v>
      </c>
      <c r="AP14" s="65">
        <v>3</v>
      </c>
      <c r="AQ14" s="65">
        <v>2</v>
      </c>
      <c r="AR14" s="65">
        <v>3</v>
      </c>
      <c r="AS14" s="65">
        <v>2</v>
      </c>
      <c r="AT14" s="65">
        <v>3</v>
      </c>
      <c r="AU14" s="65">
        <v>2</v>
      </c>
      <c r="AV14" s="65">
        <v>2</v>
      </c>
      <c r="AW14" s="66">
        <f t="shared" si="11"/>
        <v>22</v>
      </c>
      <c r="AX14" s="67">
        <f t="shared" si="12"/>
        <v>2.4444444444444446</v>
      </c>
      <c r="AY14" s="68" t="str">
        <f t="shared" si="5"/>
        <v>ІІ ур</v>
      </c>
      <c r="AZ14" s="69">
        <f t="shared" si="13"/>
        <v>89</v>
      </c>
      <c r="BA14" s="70">
        <f t="shared" si="14"/>
        <v>2.4722222222222223</v>
      </c>
      <c r="BB14" s="68" t="str">
        <f t="shared" si="6"/>
        <v>ІІ ур</v>
      </c>
      <c r="BC14" s="62"/>
    </row>
    <row r="15" spans="1:55" ht="36.6" customHeight="1" thickBot="1" x14ac:dyDescent="0.3">
      <c r="A15" s="62"/>
      <c r="B15" s="65">
        <v>7</v>
      </c>
      <c r="C15" s="45" t="s">
        <v>60</v>
      </c>
      <c r="D15" s="65">
        <v>3</v>
      </c>
      <c r="E15" s="65">
        <v>2</v>
      </c>
      <c r="F15" s="65">
        <v>3</v>
      </c>
      <c r="G15" s="65">
        <v>2</v>
      </c>
      <c r="H15" s="65">
        <v>3</v>
      </c>
      <c r="I15" s="65">
        <v>3</v>
      </c>
      <c r="J15" s="65">
        <v>3</v>
      </c>
      <c r="K15" s="65">
        <v>3</v>
      </c>
      <c r="L15" s="65">
        <v>3</v>
      </c>
      <c r="M15" s="65">
        <v>3</v>
      </c>
      <c r="N15" s="65">
        <v>3</v>
      </c>
      <c r="O15" s="66">
        <f t="shared" si="7"/>
        <v>31</v>
      </c>
      <c r="P15" s="67">
        <f t="shared" si="8"/>
        <v>2.8181818181818183</v>
      </c>
      <c r="Q15" s="68" t="str">
        <f t="shared" si="0"/>
        <v>ІІІ ур</v>
      </c>
      <c r="R15" s="65">
        <v>3</v>
      </c>
      <c r="S15" s="65">
        <v>2</v>
      </c>
      <c r="T15" s="65">
        <v>3</v>
      </c>
      <c r="U15" s="65">
        <v>2</v>
      </c>
      <c r="V15" s="65">
        <v>3</v>
      </c>
      <c r="W15" s="65">
        <v>3</v>
      </c>
      <c r="X15" s="65">
        <v>3</v>
      </c>
      <c r="Y15" s="65">
        <v>3</v>
      </c>
      <c r="Z15" s="65">
        <v>3</v>
      </c>
      <c r="AA15" s="65">
        <v>3</v>
      </c>
      <c r="AB15" s="65">
        <v>3</v>
      </c>
      <c r="AC15" s="66">
        <f t="shared" si="9"/>
        <v>31</v>
      </c>
      <c r="AD15" s="67">
        <f t="shared" si="10"/>
        <v>2.8181818181818183</v>
      </c>
      <c r="AE15" s="68" t="str">
        <f t="shared" si="1"/>
        <v>ІІІ ур</v>
      </c>
      <c r="AF15" s="65">
        <v>3</v>
      </c>
      <c r="AG15" s="65">
        <v>2</v>
      </c>
      <c r="AH15" s="65">
        <v>3</v>
      </c>
      <c r="AI15" s="65">
        <v>2</v>
      </c>
      <c r="AJ15" s="65">
        <v>3</v>
      </c>
      <c r="AK15" s="66">
        <f t="shared" si="2"/>
        <v>13</v>
      </c>
      <c r="AL15" s="67">
        <f t="shared" si="3"/>
        <v>2.6</v>
      </c>
      <c r="AM15" s="68" t="str">
        <f t="shared" si="4"/>
        <v>ІІІ ур</v>
      </c>
      <c r="AN15" s="65">
        <v>3</v>
      </c>
      <c r="AO15" s="65">
        <v>2</v>
      </c>
      <c r="AP15" s="65">
        <v>3</v>
      </c>
      <c r="AQ15" s="65">
        <v>2</v>
      </c>
      <c r="AR15" s="65">
        <v>3</v>
      </c>
      <c r="AS15" s="65">
        <v>3</v>
      </c>
      <c r="AT15" s="65">
        <v>3</v>
      </c>
      <c r="AU15" s="65">
        <v>3</v>
      </c>
      <c r="AV15" s="65">
        <v>3</v>
      </c>
      <c r="AW15" s="66">
        <f t="shared" si="11"/>
        <v>25</v>
      </c>
      <c r="AX15" s="67">
        <f t="shared" si="12"/>
        <v>2.7777777777777777</v>
      </c>
      <c r="AY15" s="68" t="str">
        <f t="shared" si="5"/>
        <v>ІІІ ур</v>
      </c>
      <c r="AZ15" s="69">
        <f t="shared" si="13"/>
        <v>100</v>
      </c>
      <c r="BA15" s="70">
        <f t="shared" si="14"/>
        <v>2.7777777777777777</v>
      </c>
      <c r="BB15" s="68" t="str">
        <f t="shared" si="6"/>
        <v>ІІІ ур</v>
      </c>
      <c r="BC15" s="62"/>
    </row>
    <row r="16" spans="1:55" ht="36.6" customHeight="1" thickBot="1" x14ac:dyDescent="0.3">
      <c r="A16" s="62"/>
      <c r="B16" s="65">
        <v>8</v>
      </c>
      <c r="C16" s="45" t="s">
        <v>61</v>
      </c>
      <c r="D16" s="65">
        <v>2</v>
      </c>
      <c r="E16" s="65">
        <v>3</v>
      </c>
      <c r="F16" s="65">
        <v>2</v>
      </c>
      <c r="G16" s="65">
        <v>2</v>
      </c>
      <c r="H16" s="65">
        <v>2</v>
      </c>
      <c r="I16" s="65">
        <v>2</v>
      </c>
      <c r="J16" s="65">
        <v>2</v>
      </c>
      <c r="K16" s="65">
        <v>3</v>
      </c>
      <c r="L16" s="65">
        <v>3</v>
      </c>
      <c r="M16" s="65">
        <v>3</v>
      </c>
      <c r="N16" s="65">
        <v>3</v>
      </c>
      <c r="O16" s="66">
        <f t="shared" si="7"/>
        <v>27</v>
      </c>
      <c r="P16" s="67">
        <f t="shared" si="8"/>
        <v>2.4545454545454546</v>
      </c>
      <c r="Q16" s="68" t="str">
        <f t="shared" si="0"/>
        <v>ІІ ур</v>
      </c>
      <c r="R16" s="65">
        <v>2</v>
      </c>
      <c r="S16" s="65">
        <v>3</v>
      </c>
      <c r="T16" s="65">
        <v>2</v>
      </c>
      <c r="U16" s="65">
        <v>2</v>
      </c>
      <c r="V16" s="65">
        <v>2</v>
      </c>
      <c r="W16" s="65">
        <v>2</v>
      </c>
      <c r="X16" s="65">
        <v>2</v>
      </c>
      <c r="Y16" s="65">
        <v>3</v>
      </c>
      <c r="Z16" s="65">
        <v>3</v>
      </c>
      <c r="AA16" s="65">
        <v>3</v>
      </c>
      <c r="AB16" s="65">
        <v>3</v>
      </c>
      <c r="AC16" s="66">
        <f t="shared" si="9"/>
        <v>27</v>
      </c>
      <c r="AD16" s="67">
        <f t="shared" si="10"/>
        <v>2.4545454545454546</v>
      </c>
      <c r="AE16" s="68" t="str">
        <f t="shared" si="1"/>
        <v>ІІ ур</v>
      </c>
      <c r="AF16" s="65">
        <v>2</v>
      </c>
      <c r="AG16" s="65">
        <v>3</v>
      </c>
      <c r="AH16" s="65">
        <v>2</v>
      </c>
      <c r="AI16" s="65">
        <v>2</v>
      </c>
      <c r="AJ16" s="65">
        <v>2</v>
      </c>
      <c r="AK16" s="66">
        <f t="shared" si="2"/>
        <v>11</v>
      </c>
      <c r="AL16" s="67">
        <f t="shared" si="3"/>
        <v>2.2000000000000002</v>
      </c>
      <c r="AM16" s="68" t="str">
        <f t="shared" si="4"/>
        <v>ІІ ур</v>
      </c>
      <c r="AN16" s="65">
        <v>2</v>
      </c>
      <c r="AO16" s="65">
        <v>3</v>
      </c>
      <c r="AP16" s="65">
        <v>2</v>
      </c>
      <c r="AQ16" s="65">
        <v>2</v>
      </c>
      <c r="AR16" s="65">
        <v>2</v>
      </c>
      <c r="AS16" s="65">
        <v>2</v>
      </c>
      <c r="AT16" s="65">
        <v>2</v>
      </c>
      <c r="AU16" s="65">
        <v>3</v>
      </c>
      <c r="AV16" s="65">
        <v>3</v>
      </c>
      <c r="AW16" s="66">
        <f t="shared" si="11"/>
        <v>21</v>
      </c>
      <c r="AX16" s="67">
        <f t="shared" si="12"/>
        <v>2.3333333333333335</v>
      </c>
      <c r="AY16" s="68" t="str">
        <f t="shared" si="5"/>
        <v>ІІ ур</v>
      </c>
      <c r="AZ16" s="69">
        <f t="shared" si="13"/>
        <v>86</v>
      </c>
      <c r="BA16" s="70">
        <f t="shared" si="14"/>
        <v>2.3888888888888888</v>
      </c>
      <c r="BB16" s="68" t="str">
        <f t="shared" si="6"/>
        <v>ІІ ур</v>
      </c>
      <c r="BC16" s="62"/>
    </row>
    <row r="17" spans="1:55" ht="36.6" customHeight="1" thickBot="1" x14ac:dyDescent="0.3">
      <c r="A17" s="62"/>
      <c r="B17" s="65">
        <v>9</v>
      </c>
      <c r="C17" s="45" t="s">
        <v>62</v>
      </c>
      <c r="D17" s="65">
        <v>3</v>
      </c>
      <c r="E17" s="65">
        <v>3</v>
      </c>
      <c r="F17" s="65">
        <v>3</v>
      </c>
      <c r="G17" s="65">
        <v>3</v>
      </c>
      <c r="H17" s="65">
        <v>3</v>
      </c>
      <c r="I17" s="65">
        <v>3</v>
      </c>
      <c r="J17" s="65">
        <v>3</v>
      </c>
      <c r="K17" s="65">
        <v>3</v>
      </c>
      <c r="L17" s="65">
        <v>3</v>
      </c>
      <c r="M17" s="65">
        <v>3</v>
      </c>
      <c r="N17" s="65">
        <v>3</v>
      </c>
      <c r="O17" s="66">
        <f t="shared" si="7"/>
        <v>33</v>
      </c>
      <c r="P17" s="67">
        <f t="shared" si="8"/>
        <v>3</v>
      </c>
      <c r="Q17" s="68" t="str">
        <f t="shared" si="0"/>
        <v>ІІІ ур</v>
      </c>
      <c r="R17" s="65">
        <v>3</v>
      </c>
      <c r="S17" s="65">
        <v>3</v>
      </c>
      <c r="T17" s="65">
        <v>3</v>
      </c>
      <c r="U17" s="65">
        <v>3</v>
      </c>
      <c r="V17" s="65">
        <v>3</v>
      </c>
      <c r="W17" s="65">
        <v>3</v>
      </c>
      <c r="X17" s="65">
        <v>3</v>
      </c>
      <c r="Y17" s="65">
        <v>3</v>
      </c>
      <c r="Z17" s="65">
        <v>3</v>
      </c>
      <c r="AA17" s="65">
        <v>3</v>
      </c>
      <c r="AB17" s="65">
        <v>3</v>
      </c>
      <c r="AC17" s="66">
        <f t="shared" si="9"/>
        <v>33</v>
      </c>
      <c r="AD17" s="67">
        <f t="shared" si="10"/>
        <v>3</v>
      </c>
      <c r="AE17" s="68" t="str">
        <f t="shared" si="1"/>
        <v>ІІІ ур</v>
      </c>
      <c r="AF17" s="65">
        <v>3</v>
      </c>
      <c r="AG17" s="65">
        <v>3</v>
      </c>
      <c r="AH17" s="65">
        <v>3</v>
      </c>
      <c r="AI17" s="65">
        <v>3</v>
      </c>
      <c r="AJ17" s="65">
        <v>3</v>
      </c>
      <c r="AK17" s="66">
        <f t="shared" si="2"/>
        <v>15</v>
      </c>
      <c r="AL17" s="67">
        <f t="shared" si="3"/>
        <v>3</v>
      </c>
      <c r="AM17" s="68" t="str">
        <f t="shared" si="4"/>
        <v>ІІІ ур</v>
      </c>
      <c r="AN17" s="65">
        <v>3</v>
      </c>
      <c r="AO17" s="65">
        <v>3</v>
      </c>
      <c r="AP17" s="65">
        <v>3</v>
      </c>
      <c r="AQ17" s="65">
        <v>3</v>
      </c>
      <c r="AR17" s="65">
        <v>3</v>
      </c>
      <c r="AS17" s="65">
        <v>3</v>
      </c>
      <c r="AT17" s="65">
        <v>3</v>
      </c>
      <c r="AU17" s="65">
        <v>3</v>
      </c>
      <c r="AV17" s="65">
        <v>3</v>
      </c>
      <c r="AW17" s="66">
        <f t="shared" si="11"/>
        <v>27</v>
      </c>
      <c r="AX17" s="67">
        <f t="shared" si="12"/>
        <v>3</v>
      </c>
      <c r="AY17" s="68" t="str">
        <f t="shared" si="5"/>
        <v>ІІІ ур</v>
      </c>
      <c r="AZ17" s="69">
        <f t="shared" si="13"/>
        <v>108</v>
      </c>
      <c r="BA17" s="70">
        <f t="shared" si="14"/>
        <v>3</v>
      </c>
      <c r="BB17" s="68" t="str">
        <f t="shared" si="6"/>
        <v>ІІІ ур</v>
      </c>
      <c r="BC17" s="62"/>
    </row>
    <row r="18" spans="1:55" ht="36.6" customHeight="1" thickBot="1" x14ac:dyDescent="0.3">
      <c r="A18" s="62"/>
      <c r="B18" s="65">
        <v>10</v>
      </c>
      <c r="C18" s="45" t="s">
        <v>63</v>
      </c>
      <c r="D18" s="65">
        <v>3</v>
      </c>
      <c r="E18" s="65">
        <v>2</v>
      </c>
      <c r="F18" s="65">
        <v>3</v>
      </c>
      <c r="G18" s="65">
        <v>2</v>
      </c>
      <c r="H18" s="65">
        <v>3</v>
      </c>
      <c r="I18" s="65">
        <v>3</v>
      </c>
      <c r="J18" s="65">
        <v>3</v>
      </c>
      <c r="K18" s="65">
        <v>3</v>
      </c>
      <c r="L18" s="65">
        <v>3</v>
      </c>
      <c r="M18" s="65">
        <v>3</v>
      </c>
      <c r="N18" s="65">
        <v>3</v>
      </c>
      <c r="O18" s="66">
        <f t="shared" si="7"/>
        <v>31</v>
      </c>
      <c r="P18" s="67">
        <f t="shared" si="8"/>
        <v>2.8181818181818183</v>
      </c>
      <c r="Q18" s="68" t="str">
        <f t="shared" si="0"/>
        <v>ІІІ ур</v>
      </c>
      <c r="R18" s="65">
        <v>3</v>
      </c>
      <c r="S18" s="65">
        <v>2</v>
      </c>
      <c r="T18" s="65">
        <v>3</v>
      </c>
      <c r="U18" s="65">
        <v>2</v>
      </c>
      <c r="V18" s="65">
        <v>3</v>
      </c>
      <c r="W18" s="65">
        <v>3</v>
      </c>
      <c r="X18" s="65">
        <v>3</v>
      </c>
      <c r="Y18" s="65">
        <v>3</v>
      </c>
      <c r="Z18" s="65">
        <v>3</v>
      </c>
      <c r="AA18" s="65">
        <v>3</v>
      </c>
      <c r="AB18" s="65">
        <v>3</v>
      </c>
      <c r="AC18" s="66">
        <f t="shared" si="9"/>
        <v>31</v>
      </c>
      <c r="AD18" s="67">
        <f t="shared" si="10"/>
        <v>2.8181818181818183</v>
      </c>
      <c r="AE18" s="68" t="str">
        <f t="shared" si="1"/>
        <v>ІІІ ур</v>
      </c>
      <c r="AF18" s="65">
        <v>3</v>
      </c>
      <c r="AG18" s="65">
        <v>2</v>
      </c>
      <c r="AH18" s="65">
        <v>3</v>
      </c>
      <c r="AI18" s="65">
        <v>2</v>
      </c>
      <c r="AJ18" s="65">
        <v>3</v>
      </c>
      <c r="AK18" s="66">
        <f t="shared" si="2"/>
        <v>13</v>
      </c>
      <c r="AL18" s="67">
        <f t="shared" si="3"/>
        <v>2.6</v>
      </c>
      <c r="AM18" s="68" t="str">
        <f t="shared" si="4"/>
        <v>ІІІ ур</v>
      </c>
      <c r="AN18" s="65">
        <v>3</v>
      </c>
      <c r="AO18" s="65">
        <v>2</v>
      </c>
      <c r="AP18" s="65">
        <v>3</v>
      </c>
      <c r="AQ18" s="65">
        <v>2</v>
      </c>
      <c r="AR18" s="65">
        <v>3</v>
      </c>
      <c r="AS18" s="65">
        <v>3</v>
      </c>
      <c r="AT18" s="65">
        <v>3</v>
      </c>
      <c r="AU18" s="65">
        <v>3</v>
      </c>
      <c r="AV18" s="65">
        <v>3</v>
      </c>
      <c r="AW18" s="66">
        <f t="shared" si="11"/>
        <v>25</v>
      </c>
      <c r="AX18" s="67">
        <f t="shared" si="12"/>
        <v>2.7777777777777777</v>
      </c>
      <c r="AY18" s="68" t="str">
        <f t="shared" si="5"/>
        <v>ІІІ ур</v>
      </c>
      <c r="AZ18" s="69">
        <f t="shared" si="13"/>
        <v>100</v>
      </c>
      <c r="BA18" s="70">
        <f t="shared" si="14"/>
        <v>2.7777777777777777</v>
      </c>
      <c r="BB18" s="68" t="str">
        <f t="shared" si="6"/>
        <v>ІІІ ур</v>
      </c>
      <c r="BC18" s="62"/>
    </row>
    <row r="19" spans="1:55" ht="36.6" customHeight="1" thickBot="1" x14ac:dyDescent="0.3">
      <c r="A19" s="62"/>
      <c r="B19" s="65">
        <v>11</v>
      </c>
      <c r="C19" s="45" t="s">
        <v>64</v>
      </c>
      <c r="D19" s="65">
        <v>3</v>
      </c>
      <c r="E19" s="65">
        <v>2</v>
      </c>
      <c r="F19" s="65">
        <v>3</v>
      </c>
      <c r="G19" s="65">
        <v>2</v>
      </c>
      <c r="H19" s="65">
        <v>3</v>
      </c>
      <c r="I19" s="65">
        <v>3</v>
      </c>
      <c r="J19" s="65">
        <v>3</v>
      </c>
      <c r="K19" s="65">
        <v>3</v>
      </c>
      <c r="L19" s="65">
        <v>3</v>
      </c>
      <c r="M19" s="65">
        <v>3</v>
      </c>
      <c r="N19" s="65">
        <v>3</v>
      </c>
      <c r="O19" s="66">
        <f t="shared" si="7"/>
        <v>31</v>
      </c>
      <c r="P19" s="67">
        <f t="shared" si="8"/>
        <v>2.8181818181818183</v>
      </c>
      <c r="Q19" s="68" t="str">
        <f t="shared" si="0"/>
        <v>ІІІ ур</v>
      </c>
      <c r="R19" s="65">
        <v>3</v>
      </c>
      <c r="S19" s="65">
        <v>2</v>
      </c>
      <c r="T19" s="65">
        <v>3</v>
      </c>
      <c r="U19" s="65">
        <v>2</v>
      </c>
      <c r="V19" s="65">
        <v>3</v>
      </c>
      <c r="W19" s="65">
        <v>3</v>
      </c>
      <c r="X19" s="65">
        <v>3</v>
      </c>
      <c r="Y19" s="65">
        <v>3</v>
      </c>
      <c r="Z19" s="65">
        <v>3</v>
      </c>
      <c r="AA19" s="65">
        <v>3</v>
      </c>
      <c r="AB19" s="65">
        <v>3</v>
      </c>
      <c r="AC19" s="66">
        <f t="shared" si="9"/>
        <v>31</v>
      </c>
      <c r="AD19" s="67">
        <f t="shared" si="10"/>
        <v>2.8181818181818183</v>
      </c>
      <c r="AE19" s="68" t="str">
        <f t="shared" si="1"/>
        <v>ІІІ ур</v>
      </c>
      <c r="AF19" s="65">
        <v>3</v>
      </c>
      <c r="AG19" s="65">
        <v>2</v>
      </c>
      <c r="AH19" s="65">
        <v>3</v>
      </c>
      <c r="AI19" s="65">
        <v>2</v>
      </c>
      <c r="AJ19" s="65">
        <v>3</v>
      </c>
      <c r="AK19" s="66">
        <f t="shared" si="2"/>
        <v>13</v>
      </c>
      <c r="AL19" s="67">
        <f t="shared" si="3"/>
        <v>2.6</v>
      </c>
      <c r="AM19" s="68" t="str">
        <f t="shared" si="4"/>
        <v>ІІІ ур</v>
      </c>
      <c r="AN19" s="65">
        <v>3</v>
      </c>
      <c r="AO19" s="65">
        <v>2</v>
      </c>
      <c r="AP19" s="65">
        <v>3</v>
      </c>
      <c r="AQ19" s="65">
        <v>2</v>
      </c>
      <c r="AR19" s="65">
        <v>3</v>
      </c>
      <c r="AS19" s="65">
        <v>3</v>
      </c>
      <c r="AT19" s="65">
        <v>3</v>
      </c>
      <c r="AU19" s="65">
        <v>3</v>
      </c>
      <c r="AV19" s="65">
        <v>3</v>
      </c>
      <c r="AW19" s="66">
        <f t="shared" si="11"/>
        <v>25</v>
      </c>
      <c r="AX19" s="67">
        <f t="shared" si="12"/>
        <v>2.7777777777777777</v>
      </c>
      <c r="AY19" s="68" t="str">
        <f t="shared" si="5"/>
        <v>ІІІ ур</v>
      </c>
      <c r="AZ19" s="69">
        <f t="shared" si="13"/>
        <v>100</v>
      </c>
      <c r="BA19" s="70">
        <f t="shared" si="14"/>
        <v>2.7777777777777777</v>
      </c>
      <c r="BB19" s="68" t="str">
        <f t="shared" si="6"/>
        <v>ІІІ ур</v>
      </c>
      <c r="BC19" s="62"/>
    </row>
    <row r="20" spans="1:55" ht="36.6" customHeight="1" thickBot="1" x14ac:dyDescent="0.3">
      <c r="A20" s="62"/>
      <c r="B20" s="65">
        <v>12</v>
      </c>
      <c r="C20" s="45" t="s">
        <v>65</v>
      </c>
      <c r="D20" s="65">
        <v>3</v>
      </c>
      <c r="E20" s="65">
        <v>3</v>
      </c>
      <c r="F20" s="65">
        <v>3</v>
      </c>
      <c r="G20" s="65">
        <v>3</v>
      </c>
      <c r="H20" s="65">
        <v>3</v>
      </c>
      <c r="I20" s="65">
        <v>3</v>
      </c>
      <c r="J20" s="65">
        <v>3</v>
      </c>
      <c r="K20" s="65">
        <v>3</v>
      </c>
      <c r="L20" s="65">
        <v>3</v>
      </c>
      <c r="M20" s="65">
        <v>3</v>
      </c>
      <c r="N20" s="65">
        <v>3</v>
      </c>
      <c r="O20" s="66">
        <f t="shared" si="7"/>
        <v>33</v>
      </c>
      <c r="P20" s="67">
        <f t="shared" si="8"/>
        <v>3</v>
      </c>
      <c r="Q20" s="68" t="str">
        <f t="shared" si="0"/>
        <v>ІІІ ур</v>
      </c>
      <c r="R20" s="65">
        <v>3</v>
      </c>
      <c r="S20" s="65">
        <v>3</v>
      </c>
      <c r="T20" s="65">
        <v>3</v>
      </c>
      <c r="U20" s="65">
        <v>3</v>
      </c>
      <c r="V20" s="65">
        <v>3</v>
      </c>
      <c r="W20" s="65">
        <v>3</v>
      </c>
      <c r="X20" s="65">
        <v>3</v>
      </c>
      <c r="Y20" s="65">
        <v>3</v>
      </c>
      <c r="Z20" s="65">
        <v>3</v>
      </c>
      <c r="AA20" s="65">
        <v>3</v>
      </c>
      <c r="AB20" s="65">
        <v>3</v>
      </c>
      <c r="AC20" s="66">
        <f t="shared" si="9"/>
        <v>33</v>
      </c>
      <c r="AD20" s="67">
        <f t="shared" si="10"/>
        <v>3</v>
      </c>
      <c r="AE20" s="68" t="str">
        <f t="shared" si="1"/>
        <v>ІІІ ур</v>
      </c>
      <c r="AF20" s="65">
        <v>3</v>
      </c>
      <c r="AG20" s="65">
        <v>3</v>
      </c>
      <c r="AH20" s="65">
        <v>3</v>
      </c>
      <c r="AI20" s="65">
        <v>3</v>
      </c>
      <c r="AJ20" s="65">
        <v>3</v>
      </c>
      <c r="AK20" s="66">
        <f t="shared" si="2"/>
        <v>15</v>
      </c>
      <c r="AL20" s="67">
        <f t="shared" si="3"/>
        <v>3</v>
      </c>
      <c r="AM20" s="68" t="str">
        <f t="shared" si="4"/>
        <v>ІІІ ур</v>
      </c>
      <c r="AN20" s="65">
        <v>3</v>
      </c>
      <c r="AO20" s="65">
        <v>3</v>
      </c>
      <c r="AP20" s="65">
        <v>3</v>
      </c>
      <c r="AQ20" s="65">
        <v>3</v>
      </c>
      <c r="AR20" s="65">
        <v>3</v>
      </c>
      <c r="AS20" s="65">
        <v>3</v>
      </c>
      <c r="AT20" s="65">
        <v>3</v>
      </c>
      <c r="AU20" s="65">
        <v>3</v>
      </c>
      <c r="AV20" s="65">
        <v>3</v>
      </c>
      <c r="AW20" s="66">
        <f t="shared" si="11"/>
        <v>27</v>
      </c>
      <c r="AX20" s="67">
        <f t="shared" si="12"/>
        <v>3</v>
      </c>
      <c r="AY20" s="68" t="str">
        <f t="shared" si="5"/>
        <v>ІІІ ур</v>
      </c>
      <c r="AZ20" s="69">
        <f t="shared" si="13"/>
        <v>108</v>
      </c>
      <c r="BA20" s="70">
        <f t="shared" si="14"/>
        <v>3</v>
      </c>
      <c r="BB20" s="68" t="str">
        <f t="shared" si="6"/>
        <v>ІІІ ур</v>
      </c>
      <c r="BC20" s="62"/>
    </row>
    <row r="21" spans="1:55" ht="36.6" customHeight="1" thickBot="1" x14ac:dyDescent="0.3">
      <c r="A21" s="62"/>
      <c r="B21" s="65">
        <v>13</v>
      </c>
      <c r="C21" s="45" t="s">
        <v>66</v>
      </c>
      <c r="D21" s="65">
        <v>3</v>
      </c>
      <c r="E21" s="65">
        <v>3</v>
      </c>
      <c r="F21" s="65">
        <v>3</v>
      </c>
      <c r="G21" s="65">
        <v>3</v>
      </c>
      <c r="H21" s="65">
        <v>3</v>
      </c>
      <c r="I21" s="65">
        <v>3</v>
      </c>
      <c r="J21" s="65">
        <v>3</v>
      </c>
      <c r="K21" s="65">
        <v>3</v>
      </c>
      <c r="L21" s="65">
        <v>3</v>
      </c>
      <c r="M21" s="65">
        <v>3</v>
      </c>
      <c r="N21" s="65">
        <v>3</v>
      </c>
      <c r="O21" s="66">
        <f t="shared" si="7"/>
        <v>33</v>
      </c>
      <c r="P21" s="67">
        <f t="shared" si="8"/>
        <v>3</v>
      </c>
      <c r="Q21" s="68" t="str">
        <f t="shared" si="0"/>
        <v>ІІІ ур</v>
      </c>
      <c r="R21" s="65">
        <v>3</v>
      </c>
      <c r="S21" s="65">
        <v>3</v>
      </c>
      <c r="T21" s="65">
        <v>3</v>
      </c>
      <c r="U21" s="65">
        <v>3</v>
      </c>
      <c r="V21" s="65">
        <v>3</v>
      </c>
      <c r="W21" s="65">
        <v>3</v>
      </c>
      <c r="X21" s="65">
        <v>3</v>
      </c>
      <c r="Y21" s="65">
        <v>3</v>
      </c>
      <c r="Z21" s="65">
        <v>3</v>
      </c>
      <c r="AA21" s="65">
        <v>3</v>
      </c>
      <c r="AB21" s="65">
        <v>3</v>
      </c>
      <c r="AC21" s="66">
        <f t="shared" si="9"/>
        <v>33</v>
      </c>
      <c r="AD21" s="67">
        <f t="shared" si="10"/>
        <v>3</v>
      </c>
      <c r="AE21" s="68" t="str">
        <f t="shared" si="1"/>
        <v>ІІІ ур</v>
      </c>
      <c r="AF21" s="65">
        <v>3</v>
      </c>
      <c r="AG21" s="65">
        <v>3</v>
      </c>
      <c r="AH21" s="65">
        <v>3</v>
      </c>
      <c r="AI21" s="65">
        <v>3</v>
      </c>
      <c r="AJ21" s="65">
        <v>3</v>
      </c>
      <c r="AK21" s="66">
        <f t="shared" si="2"/>
        <v>15</v>
      </c>
      <c r="AL21" s="67">
        <f t="shared" si="3"/>
        <v>3</v>
      </c>
      <c r="AM21" s="68" t="str">
        <f t="shared" si="4"/>
        <v>ІІІ ур</v>
      </c>
      <c r="AN21" s="65">
        <v>3</v>
      </c>
      <c r="AO21" s="65">
        <v>3</v>
      </c>
      <c r="AP21" s="65">
        <v>3</v>
      </c>
      <c r="AQ21" s="65">
        <v>3</v>
      </c>
      <c r="AR21" s="65">
        <v>3</v>
      </c>
      <c r="AS21" s="65">
        <v>3</v>
      </c>
      <c r="AT21" s="65">
        <v>3</v>
      </c>
      <c r="AU21" s="65">
        <v>3</v>
      </c>
      <c r="AV21" s="65">
        <v>3</v>
      </c>
      <c r="AW21" s="66">
        <f t="shared" si="11"/>
        <v>27</v>
      </c>
      <c r="AX21" s="67">
        <f t="shared" si="12"/>
        <v>3</v>
      </c>
      <c r="AY21" s="68" t="str">
        <f t="shared" si="5"/>
        <v>ІІІ ур</v>
      </c>
      <c r="AZ21" s="69">
        <f t="shared" si="13"/>
        <v>108</v>
      </c>
      <c r="BA21" s="70">
        <f t="shared" si="14"/>
        <v>3</v>
      </c>
      <c r="BB21" s="68" t="str">
        <f t="shared" si="6"/>
        <v>ІІІ ур</v>
      </c>
      <c r="BC21" s="62"/>
    </row>
    <row r="22" spans="1:55" ht="36.6" customHeight="1" thickBot="1" x14ac:dyDescent="0.3">
      <c r="A22" s="62"/>
      <c r="B22" s="65">
        <v>14</v>
      </c>
      <c r="C22" s="45" t="s">
        <v>67</v>
      </c>
      <c r="D22" s="65">
        <v>2</v>
      </c>
      <c r="E22" s="65">
        <v>3</v>
      </c>
      <c r="F22" s="65">
        <v>2</v>
      </c>
      <c r="G22" s="65">
        <v>3</v>
      </c>
      <c r="H22" s="65">
        <v>2</v>
      </c>
      <c r="I22" s="65">
        <v>2</v>
      </c>
      <c r="J22" s="65">
        <v>2</v>
      </c>
      <c r="K22" s="65">
        <v>2</v>
      </c>
      <c r="L22" s="65">
        <v>2</v>
      </c>
      <c r="M22" s="65">
        <v>2</v>
      </c>
      <c r="N22" s="65">
        <v>2</v>
      </c>
      <c r="O22" s="66">
        <f t="shared" si="7"/>
        <v>24</v>
      </c>
      <c r="P22" s="67">
        <f t="shared" si="8"/>
        <v>2.1818181818181817</v>
      </c>
      <c r="Q22" s="68" t="str">
        <f t="shared" si="0"/>
        <v>ІІ ур</v>
      </c>
      <c r="R22" s="65">
        <v>2</v>
      </c>
      <c r="S22" s="65">
        <v>3</v>
      </c>
      <c r="T22" s="65">
        <v>2</v>
      </c>
      <c r="U22" s="65">
        <v>3</v>
      </c>
      <c r="V22" s="65">
        <v>2</v>
      </c>
      <c r="W22" s="65">
        <v>2</v>
      </c>
      <c r="X22" s="65">
        <v>2</v>
      </c>
      <c r="Y22" s="65">
        <v>2</v>
      </c>
      <c r="Z22" s="65">
        <v>2</v>
      </c>
      <c r="AA22" s="65">
        <v>2</v>
      </c>
      <c r="AB22" s="65">
        <v>2</v>
      </c>
      <c r="AC22" s="66">
        <f t="shared" si="9"/>
        <v>24</v>
      </c>
      <c r="AD22" s="67">
        <f t="shared" si="10"/>
        <v>2.1818181818181817</v>
      </c>
      <c r="AE22" s="68" t="str">
        <f t="shared" si="1"/>
        <v>ІІ ур</v>
      </c>
      <c r="AF22" s="65">
        <v>2</v>
      </c>
      <c r="AG22" s="65">
        <v>3</v>
      </c>
      <c r="AH22" s="65">
        <v>2</v>
      </c>
      <c r="AI22" s="65">
        <v>3</v>
      </c>
      <c r="AJ22" s="65">
        <v>2</v>
      </c>
      <c r="AK22" s="66">
        <f t="shared" si="2"/>
        <v>12</v>
      </c>
      <c r="AL22" s="67">
        <f t="shared" si="3"/>
        <v>2.4</v>
      </c>
      <c r="AM22" s="68" t="str">
        <f t="shared" si="4"/>
        <v>ІІ ур</v>
      </c>
      <c r="AN22" s="65">
        <v>2</v>
      </c>
      <c r="AO22" s="65">
        <v>3</v>
      </c>
      <c r="AP22" s="65">
        <v>2</v>
      </c>
      <c r="AQ22" s="65">
        <v>3</v>
      </c>
      <c r="AR22" s="65">
        <v>2</v>
      </c>
      <c r="AS22" s="65">
        <v>2</v>
      </c>
      <c r="AT22" s="65">
        <v>2</v>
      </c>
      <c r="AU22" s="65">
        <v>2</v>
      </c>
      <c r="AV22" s="65">
        <v>2</v>
      </c>
      <c r="AW22" s="66">
        <f t="shared" si="11"/>
        <v>20</v>
      </c>
      <c r="AX22" s="67">
        <f t="shared" si="12"/>
        <v>2.2222222222222223</v>
      </c>
      <c r="AY22" s="68" t="str">
        <f t="shared" si="5"/>
        <v>ІІ ур</v>
      </c>
      <c r="AZ22" s="69">
        <f t="shared" si="13"/>
        <v>80</v>
      </c>
      <c r="BA22" s="70">
        <f t="shared" si="14"/>
        <v>2.2222222222222223</v>
      </c>
      <c r="BB22" s="68" t="str">
        <f t="shared" si="6"/>
        <v>ІІ ур</v>
      </c>
      <c r="BC22" s="62"/>
    </row>
    <row r="23" spans="1:55" ht="36.6" customHeight="1" thickBot="1" x14ac:dyDescent="0.3">
      <c r="A23" s="62"/>
      <c r="B23" s="65">
        <v>15</v>
      </c>
      <c r="C23" s="45" t="s">
        <v>68</v>
      </c>
      <c r="D23" s="65">
        <v>3</v>
      </c>
      <c r="E23" s="65">
        <v>3</v>
      </c>
      <c r="F23" s="65">
        <v>3</v>
      </c>
      <c r="G23" s="65">
        <v>3</v>
      </c>
      <c r="H23" s="65">
        <v>3</v>
      </c>
      <c r="I23" s="65">
        <v>3</v>
      </c>
      <c r="J23" s="65">
        <v>3</v>
      </c>
      <c r="K23" s="65">
        <v>3</v>
      </c>
      <c r="L23" s="65">
        <v>3</v>
      </c>
      <c r="M23" s="65">
        <v>3</v>
      </c>
      <c r="N23" s="65">
        <v>2</v>
      </c>
      <c r="O23" s="66">
        <f t="shared" si="7"/>
        <v>32</v>
      </c>
      <c r="P23" s="67">
        <f t="shared" si="8"/>
        <v>2.9090909090909092</v>
      </c>
      <c r="Q23" s="68" t="str">
        <f t="shared" si="0"/>
        <v>ІІІ ур</v>
      </c>
      <c r="R23" s="65">
        <v>3</v>
      </c>
      <c r="S23" s="65">
        <v>3</v>
      </c>
      <c r="T23" s="65">
        <v>3</v>
      </c>
      <c r="U23" s="65">
        <v>3</v>
      </c>
      <c r="V23" s="65">
        <v>3</v>
      </c>
      <c r="W23" s="65">
        <v>3</v>
      </c>
      <c r="X23" s="65">
        <v>3</v>
      </c>
      <c r="Y23" s="65">
        <v>3</v>
      </c>
      <c r="Z23" s="65">
        <v>3</v>
      </c>
      <c r="AA23" s="65">
        <v>3</v>
      </c>
      <c r="AB23" s="65">
        <v>2</v>
      </c>
      <c r="AC23" s="66">
        <f t="shared" si="9"/>
        <v>32</v>
      </c>
      <c r="AD23" s="67">
        <f t="shared" si="10"/>
        <v>2.9090909090909092</v>
      </c>
      <c r="AE23" s="68" t="str">
        <f t="shared" si="1"/>
        <v>ІІІ ур</v>
      </c>
      <c r="AF23" s="65">
        <v>3</v>
      </c>
      <c r="AG23" s="65">
        <v>3</v>
      </c>
      <c r="AH23" s="65">
        <v>3</v>
      </c>
      <c r="AI23" s="65">
        <v>3</v>
      </c>
      <c r="AJ23" s="65">
        <v>3</v>
      </c>
      <c r="AK23" s="66">
        <f t="shared" si="2"/>
        <v>15</v>
      </c>
      <c r="AL23" s="67">
        <f t="shared" si="3"/>
        <v>3</v>
      </c>
      <c r="AM23" s="68" t="str">
        <f t="shared" si="4"/>
        <v>ІІІ ур</v>
      </c>
      <c r="AN23" s="65">
        <v>3</v>
      </c>
      <c r="AO23" s="65">
        <v>3</v>
      </c>
      <c r="AP23" s="65">
        <v>3</v>
      </c>
      <c r="AQ23" s="65">
        <v>3</v>
      </c>
      <c r="AR23" s="65">
        <v>3</v>
      </c>
      <c r="AS23" s="65">
        <v>3</v>
      </c>
      <c r="AT23" s="65">
        <v>3</v>
      </c>
      <c r="AU23" s="65">
        <v>3</v>
      </c>
      <c r="AV23" s="65">
        <v>3</v>
      </c>
      <c r="AW23" s="66">
        <f t="shared" si="11"/>
        <v>27</v>
      </c>
      <c r="AX23" s="67">
        <f t="shared" si="12"/>
        <v>3</v>
      </c>
      <c r="AY23" s="68" t="str">
        <f t="shared" si="5"/>
        <v>ІІІ ур</v>
      </c>
      <c r="AZ23" s="69">
        <f t="shared" si="13"/>
        <v>106</v>
      </c>
      <c r="BA23" s="70">
        <f t="shared" si="14"/>
        <v>2.9444444444444446</v>
      </c>
      <c r="BB23" s="68" t="str">
        <f t="shared" si="6"/>
        <v>ІІІ ур</v>
      </c>
      <c r="BC23" s="62"/>
    </row>
    <row r="24" spans="1:55" ht="36.6" customHeight="1" thickBot="1" x14ac:dyDescent="0.3">
      <c r="A24" s="62"/>
      <c r="B24" s="65">
        <v>16</v>
      </c>
      <c r="C24" s="45" t="s">
        <v>69</v>
      </c>
      <c r="D24" s="65">
        <v>2</v>
      </c>
      <c r="E24" s="65">
        <v>2</v>
      </c>
      <c r="F24" s="65">
        <v>2</v>
      </c>
      <c r="G24" s="65">
        <v>2</v>
      </c>
      <c r="H24" s="65">
        <v>2</v>
      </c>
      <c r="I24" s="65">
        <v>2</v>
      </c>
      <c r="J24" s="65">
        <v>2</v>
      </c>
      <c r="K24" s="65">
        <v>2</v>
      </c>
      <c r="L24" s="65">
        <v>2</v>
      </c>
      <c r="M24" s="65">
        <v>2</v>
      </c>
      <c r="N24" s="65">
        <v>0</v>
      </c>
      <c r="O24" s="66">
        <f t="shared" si="7"/>
        <v>20</v>
      </c>
      <c r="P24" s="67">
        <f t="shared" si="8"/>
        <v>1.8181818181818181</v>
      </c>
      <c r="Q24" s="68" t="str">
        <f t="shared" si="0"/>
        <v>ІІ ур</v>
      </c>
      <c r="R24" s="65">
        <v>2</v>
      </c>
      <c r="S24" s="65">
        <v>2</v>
      </c>
      <c r="T24" s="65">
        <v>2</v>
      </c>
      <c r="U24" s="65">
        <v>2</v>
      </c>
      <c r="V24" s="65">
        <v>2</v>
      </c>
      <c r="W24" s="65">
        <v>2</v>
      </c>
      <c r="X24" s="65">
        <v>2</v>
      </c>
      <c r="Y24" s="65">
        <v>2</v>
      </c>
      <c r="Z24" s="65">
        <v>2</v>
      </c>
      <c r="AA24" s="65">
        <v>2</v>
      </c>
      <c r="AB24" s="65">
        <v>0</v>
      </c>
      <c r="AC24" s="66">
        <f t="shared" si="9"/>
        <v>20</v>
      </c>
      <c r="AD24" s="67">
        <f t="shared" si="10"/>
        <v>1.8181818181818181</v>
      </c>
      <c r="AE24" s="68" t="str">
        <f t="shared" si="1"/>
        <v>ІІ ур</v>
      </c>
      <c r="AF24" s="65">
        <v>2</v>
      </c>
      <c r="AG24" s="65">
        <v>2</v>
      </c>
      <c r="AH24" s="65">
        <v>2</v>
      </c>
      <c r="AI24" s="65">
        <v>2</v>
      </c>
      <c r="AJ24" s="65">
        <v>2</v>
      </c>
      <c r="AK24" s="66">
        <f t="shared" si="2"/>
        <v>10</v>
      </c>
      <c r="AL24" s="67">
        <f t="shared" si="3"/>
        <v>2</v>
      </c>
      <c r="AM24" s="68" t="str">
        <f t="shared" si="4"/>
        <v>ІІ ур</v>
      </c>
      <c r="AN24" s="65">
        <v>2</v>
      </c>
      <c r="AO24" s="65">
        <v>2</v>
      </c>
      <c r="AP24" s="65">
        <v>2</v>
      </c>
      <c r="AQ24" s="65">
        <v>2</v>
      </c>
      <c r="AR24" s="65">
        <v>2</v>
      </c>
      <c r="AS24" s="65">
        <v>2</v>
      </c>
      <c r="AT24" s="65">
        <v>2</v>
      </c>
      <c r="AU24" s="65">
        <v>2</v>
      </c>
      <c r="AV24" s="65">
        <v>2</v>
      </c>
      <c r="AW24" s="66">
        <f t="shared" si="11"/>
        <v>18</v>
      </c>
      <c r="AX24" s="67">
        <f t="shared" si="12"/>
        <v>2</v>
      </c>
      <c r="AY24" s="68" t="str">
        <f t="shared" si="5"/>
        <v>ІІ ур</v>
      </c>
      <c r="AZ24" s="69">
        <f t="shared" si="13"/>
        <v>68</v>
      </c>
      <c r="BA24" s="70">
        <f t="shared" si="14"/>
        <v>1.8888888888888888</v>
      </c>
      <c r="BB24" s="68" t="str">
        <f t="shared" si="6"/>
        <v>ІІ ур</v>
      </c>
      <c r="BC24" s="62"/>
    </row>
    <row r="25" spans="1:55" ht="36.6" customHeight="1" thickBot="1" x14ac:dyDescent="0.3">
      <c r="A25" s="62"/>
      <c r="B25" s="65">
        <v>17</v>
      </c>
      <c r="C25" s="45" t="s">
        <v>70</v>
      </c>
      <c r="D25" s="65">
        <v>3</v>
      </c>
      <c r="E25" s="65">
        <v>3</v>
      </c>
      <c r="F25" s="65">
        <v>3</v>
      </c>
      <c r="G25" s="65">
        <v>3</v>
      </c>
      <c r="H25" s="65">
        <v>3</v>
      </c>
      <c r="I25" s="65">
        <v>3</v>
      </c>
      <c r="J25" s="65">
        <v>3</v>
      </c>
      <c r="K25" s="65">
        <v>3</v>
      </c>
      <c r="L25" s="65">
        <v>3</v>
      </c>
      <c r="M25" s="65">
        <v>3</v>
      </c>
      <c r="N25" s="65">
        <v>3</v>
      </c>
      <c r="O25" s="66">
        <f t="shared" si="7"/>
        <v>33</v>
      </c>
      <c r="P25" s="67">
        <f t="shared" si="8"/>
        <v>3</v>
      </c>
      <c r="Q25" s="68" t="str">
        <f t="shared" si="0"/>
        <v>ІІІ ур</v>
      </c>
      <c r="R25" s="65">
        <v>3</v>
      </c>
      <c r="S25" s="65">
        <v>3</v>
      </c>
      <c r="T25" s="65">
        <v>3</v>
      </c>
      <c r="U25" s="65">
        <v>3</v>
      </c>
      <c r="V25" s="65">
        <v>3</v>
      </c>
      <c r="W25" s="65">
        <v>3</v>
      </c>
      <c r="X25" s="65">
        <v>3</v>
      </c>
      <c r="Y25" s="65">
        <v>3</v>
      </c>
      <c r="Z25" s="65">
        <v>3</v>
      </c>
      <c r="AA25" s="65">
        <v>3</v>
      </c>
      <c r="AB25" s="65">
        <v>3</v>
      </c>
      <c r="AC25" s="66">
        <f t="shared" si="9"/>
        <v>33</v>
      </c>
      <c r="AD25" s="67">
        <f t="shared" si="10"/>
        <v>3</v>
      </c>
      <c r="AE25" s="68" t="str">
        <f t="shared" si="1"/>
        <v>ІІІ ур</v>
      </c>
      <c r="AF25" s="65">
        <v>3</v>
      </c>
      <c r="AG25" s="65">
        <v>3</v>
      </c>
      <c r="AH25" s="65">
        <v>3</v>
      </c>
      <c r="AI25" s="65">
        <v>3</v>
      </c>
      <c r="AJ25" s="65">
        <v>3</v>
      </c>
      <c r="AK25" s="66">
        <f t="shared" si="2"/>
        <v>15</v>
      </c>
      <c r="AL25" s="67">
        <f t="shared" si="3"/>
        <v>3</v>
      </c>
      <c r="AM25" s="68" t="str">
        <f t="shared" si="4"/>
        <v>ІІІ ур</v>
      </c>
      <c r="AN25" s="65">
        <v>3</v>
      </c>
      <c r="AO25" s="65">
        <v>3</v>
      </c>
      <c r="AP25" s="65">
        <v>3</v>
      </c>
      <c r="AQ25" s="65">
        <v>3</v>
      </c>
      <c r="AR25" s="65">
        <v>3</v>
      </c>
      <c r="AS25" s="65">
        <v>3</v>
      </c>
      <c r="AT25" s="65">
        <v>3</v>
      </c>
      <c r="AU25" s="65">
        <v>3</v>
      </c>
      <c r="AV25" s="65">
        <v>3</v>
      </c>
      <c r="AW25" s="66">
        <f t="shared" si="11"/>
        <v>27</v>
      </c>
      <c r="AX25" s="67">
        <f t="shared" si="12"/>
        <v>3</v>
      </c>
      <c r="AY25" s="68" t="str">
        <f t="shared" si="5"/>
        <v>ІІІ ур</v>
      </c>
      <c r="AZ25" s="69">
        <f t="shared" si="13"/>
        <v>108</v>
      </c>
      <c r="BA25" s="70">
        <f t="shared" si="14"/>
        <v>3</v>
      </c>
      <c r="BB25" s="68" t="str">
        <f t="shared" si="6"/>
        <v>ІІІ ур</v>
      </c>
      <c r="BC25" s="62"/>
    </row>
    <row r="26" spans="1:55" ht="36.6" customHeight="1" thickBot="1" x14ac:dyDescent="0.3">
      <c r="A26" s="62"/>
      <c r="B26" s="65">
        <v>18</v>
      </c>
      <c r="C26" s="45" t="s">
        <v>71</v>
      </c>
      <c r="D26" s="65">
        <v>3</v>
      </c>
      <c r="E26" s="65">
        <v>2</v>
      </c>
      <c r="F26" s="65">
        <v>3</v>
      </c>
      <c r="G26" s="65">
        <v>2</v>
      </c>
      <c r="H26" s="65">
        <v>3</v>
      </c>
      <c r="I26" s="65">
        <v>3</v>
      </c>
      <c r="J26" s="65">
        <v>2</v>
      </c>
      <c r="K26" s="65">
        <v>3</v>
      </c>
      <c r="L26" s="65">
        <v>2</v>
      </c>
      <c r="M26" s="65">
        <v>3</v>
      </c>
      <c r="N26" s="65">
        <v>2</v>
      </c>
      <c r="O26" s="66">
        <f t="shared" si="7"/>
        <v>28</v>
      </c>
      <c r="P26" s="67">
        <f t="shared" si="8"/>
        <v>2.5454545454545454</v>
      </c>
      <c r="Q26" s="68" t="str">
        <f t="shared" si="0"/>
        <v>ІІ ур</v>
      </c>
      <c r="R26" s="65">
        <v>3</v>
      </c>
      <c r="S26" s="65">
        <v>2</v>
      </c>
      <c r="T26" s="65">
        <v>3</v>
      </c>
      <c r="U26" s="65">
        <v>2</v>
      </c>
      <c r="V26" s="65">
        <v>3</v>
      </c>
      <c r="W26" s="65">
        <v>3</v>
      </c>
      <c r="X26" s="65">
        <v>2</v>
      </c>
      <c r="Y26" s="65">
        <v>3</v>
      </c>
      <c r="Z26" s="65">
        <v>2</v>
      </c>
      <c r="AA26" s="65">
        <v>3</v>
      </c>
      <c r="AB26" s="65">
        <v>2</v>
      </c>
      <c r="AC26" s="66">
        <f t="shared" si="9"/>
        <v>28</v>
      </c>
      <c r="AD26" s="67">
        <f t="shared" si="10"/>
        <v>2.5454545454545454</v>
      </c>
      <c r="AE26" s="68" t="str">
        <f t="shared" si="1"/>
        <v>ІІ ур</v>
      </c>
      <c r="AF26" s="65">
        <v>3</v>
      </c>
      <c r="AG26" s="65">
        <v>2</v>
      </c>
      <c r="AH26" s="65">
        <v>3</v>
      </c>
      <c r="AI26" s="65">
        <v>2</v>
      </c>
      <c r="AJ26" s="65">
        <v>3</v>
      </c>
      <c r="AK26" s="66">
        <f t="shared" si="2"/>
        <v>13</v>
      </c>
      <c r="AL26" s="67">
        <f t="shared" si="3"/>
        <v>2.6</v>
      </c>
      <c r="AM26" s="68" t="str">
        <f t="shared" si="4"/>
        <v>ІІІ ур</v>
      </c>
      <c r="AN26" s="65">
        <v>3</v>
      </c>
      <c r="AO26" s="65">
        <v>2</v>
      </c>
      <c r="AP26" s="65">
        <v>3</v>
      </c>
      <c r="AQ26" s="65">
        <v>2</v>
      </c>
      <c r="AR26" s="65">
        <v>3</v>
      </c>
      <c r="AS26" s="65">
        <v>3</v>
      </c>
      <c r="AT26" s="65">
        <v>2</v>
      </c>
      <c r="AU26" s="65">
        <v>3</v>
      </c>
      <c r="AV26" s="65">
        <v>2</v>
      </c>
      <c r="AW26" s="66">
        <f t="shared" si="11"/>
        <v>23</v>
      </c>
      <c r="AX26" s="67">
        <f t="shared" si="12"/>
        <v>2.5555555555555554</v>
      </c>
      <c r="AY26" s="68" t="str">
        <f t="shared" si="5"/>
        <v>ІІ ур</v>
      </c>
      <c r="AZ26" s="69">
        <f t="shared" si="13"/>
        <v>92</v>
      </c>
      <c r="BA26" s="70">
        <f t="shared" si="14"/>
        <v>2.5555555555555554</v>
      </c>
      <c r="BB26" s="68" t="str">
        <f t="shared" si="6"/>
        <v>ІІ ур</v>
      </c>
      <c r="BC26" s="62"/>
    </row>
    <row r="27" spans="1:55" ht="36.6" customHeight="1" thickBot="1" x14ac:dyDescent="0.3">
      <c r="A27" s="62"/>
      <c r="B27" s="65">
        <v>19</v>
      </c>
      <c r="C27" s="45" t="s">
        <v>72</v>
      </c>
      <c r="D27" s="65">
        <v>3</v>
      </c>
      <c r="E27" s="65">
        <v>3</v>
      </c>
      <c r="F27" s="65">
        <v>3</v>
      </c>
      <c r="G27" s="65">
        <v>3</v>
      </c>
      <c r="H27" s="65">
        <v>3</v>
      </c>
      <c r="I27" s="65">
        <v>3</v>
      </c>
      <c r="J27" s="65">
        <v>3</v>
      </c>
      <c r="K27" s="65">
        <v>3</v>
      </c>
      <c r="L27" s="65">
        <v>3</v>
      </c>
      <c r="M27" s="65">
        <v>3</v>
      </c>
      <c r="N27" s="65">
        <v>3</v>
      </c>
      <c r="O27" s="66">
        <f t="shared" si="7"/>
        <v>33</v>
      </c>
      <c r="P27" s="67">
        <f t="shared" si="8"/>
        <v>3</v>
      </c>
      <c r="Q27" s="68" t="str">
        <f t="shared" si="0"/>
        <v>ІІІ ур</v>
      </c>
      <c r="R27" s="65">
        <v>3</v>
      </c>
      <c r="S27" s="65">
        <v>3</v>
      </c>
      <c r="T27" s="65">
        <v>3</v>
      </c>
      <c r="U27" s="65">
        <v>3</v>
      </c>
      <c r="V27" s="65">
        <v>3</v>
      </c>
      <c r="W27" s="65">
        <v>3</v>
      </c>
      <c r="X27" s="65">
        <v>3</v>
      </c>
      <c r="Y27" s="65">
        <v>3</v>
      </c>
      <c r="Z27" s="65">
        <v>3</v>
      </c>
      <c r="AA27" s="65">
        <v>3</v>
      </c>
      <c r="AB27" s="65">
        <v>3</v>
      </c>
      <c r="AC27" s="66">
        <f t="shared" si="9"/>
        <v>33</v>
      </c>
      <c r="AD27" s="67">
        <f t="shared" si="10"/>
        <v>3</v>
      </c>
      <c r="AE27" s="68" t="str">
        <f t="shared" si="1"/>
        <v>ІІІ ур</v>
      </c>
      <c r="AF27" s="65">
        <v>3</v>
      </c>
      <c r="AG27" s="65">
        <v>3</v>
      </c>
      <c r="AH27" s="65">
        <v>3</v>
      </c>
      <c r="AI27" s="65">
        <v>3</v>
      </c>
      <c r="AJ27" s="65">
        <v>3</v>
      </c>
      <c r="AK27" s="66">
        <f t="shared" si="2"/>
        <v>15</v>
      </c>
      <c r="AL27" s="67">
        <f t="shared" si="3"/>
        <v>3</v>
      </c>
      <c r="AM27" s="68" t="str">
        <f t="shared" si="4"/>
        <v>ІІІ ур</v>
      </c>
      <c r="AN27" s="65">
        <v>3</v>
      </c>
      <c r="AO27" s="65">
        <v>3</v>
      </c>
      <c r="AP27" s="65">
        <v>3</v>
      </c>
      <c r="AQ27" s="65">
        <v>3</v>
      </c>
      <c r="AR27" s="65">
        <v>3</v>
      </c>
      <c r="AS27" s="65">
        <v>3</v>
      </c>
      <c r="AT27" s="65">
        <v>3</v>
      </c>
      <c r="AU27" s="65">
        <v>3</v>
      </c>
      <c r="AV27" s="65">
        <v>3</v>
      </c>
      <c r="AW27" s="66">
        <v>25</v>
      </c>
      <c r="AX27" s="67">
        <f t="shared" si="12"/>
        <v>2.7777777777777777</v>
      </c>
      <c r="AY27" s="68" t="str">
        <f t="shared" si="5"/>
        <v>ІІІ ур</v>
      </c>
      <c r="AZ27" s="69">
        <f t="shared" si="13"/>
        <v>106</v>
      </c>
      <c r="BA27" s="70">
        <f t="shared" si="14"/>
        <v>2.9444444444444446</v>
      </c>
      <c r="BB27" s="68" t="str">
        <f t="shared" si="6"/>
        <v>ІІІ ур</v>
      </c>
      <c r="BC27" s="62"/>
    </row>
    <row r="28" spans="1:55" ht="36.6" customHeight="1" thickBot="1" x14ac:dyDescent="0.3">
      <c r="A28" s="62"/>
      <c r="B28" s="65">
        <v>20</v>
      </c>
      <c r="C28" s="45" t="s">
        <v>73</v>
      </c>
      <c r="D28" s="65">
        <v>3</v>
      </c>
      <c r="E28" s="65">
        <v>3</v>
      </c>
      <c r="F28" s="65">
        <v>3</v>
      </c>
      <c r="G28" s="65">
        <v>3</v>
      </c>
      <c r="H28" s="65">
        <v>3</v>
      </c>
      <c r="I28" s="65">
        <v>3</v>
      </c>
      <c r="J28" s="65">
        <v>3</v>
      </c>
      <c r="K28" s="65">
        <v>3</v>
      </c>
      <c r="L28" s="65">
        <v>3</v>
      </c>
      <c r="M28" s="65">
        <v>3</v>
      </c>
      <c r="N28" s="65">
        <v>3</v>
      </c>
      <c r="O28" s="66">
        <f t="shared" si="7"/>
        <v>33</v>
      </c>
      <c r="P28" s="67">
        <f t="shared" si="8"/>
        <v>3</v>
      </c>
      <c r="Q28" s="68" t="str">
        <f t="shared" si="0"/>
        <v>ІІІ ур</v>
      </c>
      <c r="R28" s="65">
        <v>3</v>
      </c>
      <c r="S28" s="65">
        <v>3</v>
      </c>
      <c r="T28" s="65">
        <v>3</v>
      </c>
      <c r="U28" s="65">
        <v>3</v>
      </c>
      <c r="V28" s="65">
        <v>3</v>
      </c>
      <c r="W28" s="65">
        <v>3</v>
      </c>
      <c r="X28" s="65">
        <v>3</v>
      </c>
      <c r="Y28" s="65">
        <v>3</v>
      </c>
      <c r="Z28" s="65">
        <v>3</v>
      </c>
      <c r="AA28" s="65">
        <v>3</v>
      </c>
      <c r="AB28" s="65">
        <v>3</v>
      </c>
      <c r="AC28" s="66">
        <f t="shared" si="9"/>
        <v>33</v>
      </c>
      <c r="AD28" s="67">
        <f t="shared" si="10"/>
        <v>3</v>
      </c>
      <c r="AE28" s="68" t="str">
        <f t="shared" si="1"/>
        <v>ІІІ ур</v>
      </c>
      <c r="AF28" s="65">
        <v>3</v>
      </c>
      <c r="AG28" s="65">
        <v>3</v>
      </c>
      <c r="AH28" s="65">
        <v>3</v>
      </c>
      <c r="AI28" s="65">
        <v>3</v>
      </c>
      <c r="AJ28" s="65">
        <v>3</v>
      </c>
      <c r="AK28" s="66">
        <v>10</v>
      </c>
      <c r="AL28" s="67">
        <v>2</v>
      </c>
      <c r="AM28" s="68" t="str">
        <f t="shared" si="4"/>
        <v>ІІ ур</v>
      </c>
      <c r="AN28" s="65">
        <v>3</v>
      </c>
      <c r="AO28" s="65">
        <v>3</v>
      </c>
      <c r="AP28" s="65">
        <v>3</v>
      </c>
      <c r="AQ28" s="65">
        <v>3</v>
      </c>
      <c r="AR28" s="65">
        <v>3</v>
      </c>
      <c r="AS28" s="65">
        <v>3</v>
      </c>
      <c r="AT28" s="65">
        <v>3</v>
      </c>
      <c r="AU28" s="65">
        <v>3</v>
      </c>
      <c r="AV28" s="65">
        <v>3</v>
      </c>
      <c r="AW28" s="66">
        <f t="shared" si="11"/>
        <v>27</v>
      </c>
      <c r="AX28" s="67">
        <f t="shared" si="12"/>
        <v>3</v>
      </c>
      <c r="AY28" s="68" t="str">
        <f t="shared" si="5"/>
        <v>ІІІ ур</v>
      </c>
      <c r="AZ28" s="69">
        <f t="shared" si="13"/>
        <v>103</v>
      </c>
      <c r="BA28" s="70">
        <f t="shared" si="14"/>
        <v>2.8611111111111112</v>
      </c>
      <c r="BB28" s="68" t="str">
        <f t="shared" si="6"/>
        <v>ІІІ ур</v>
      </c>
      <c r="BC28" s="62"/>
    </row>
    <row r="29" spans="1:55" ht="36.6" customHeight="1" thickBot="1" x14ac:dyDescent="0.3">
      <c r="A29" s="62"/>
      <c r="B29" s="65">
        <v>21</v>
      </c>
      <c r="C29" s="45" t="s">
        <v>74</v>
      </c>
      <c r="D29" s="65">
        <v>3</v>
      </c>
      <c r="E29" s="65">
        <v>3</v>
      </c>
      <c r="F29" s="65">
        <v>3</v>
      </c>
      <c r="G29" s="65">
        <v>3</v>
      </c>
      <c r="H29" s="65">
        <v>3</v>
      </c>
      <c r="I29" s="65">
        <v>3</v>
      </c>
      <c r="J29" s="65">
        <v>3</v>
      </c>
      <c r="K29" s="65">
        <v>3</v>
      </c>
      <c r="L29" s="65">
        <v>3</v>
      </c>
      <c r="M29" s="65">
        <v>3</v>
      </c>
      <c r="N29" s="65">
        <v>3</v>
      </c>
      <c r="O29" s="66">
        <f t="shared" si="7"/>
        <v>33</v>
      </c>
      <c r="P29" s="67">
        <f t="shared" si="8"/>
        <v>3</v>
      </c>
      <c r="Q29" s="68" t="str">
        <f t="shared" si="0"/>
        <v>ІІІ ур</v>
      </c>
      <c r="R29" s="65">
        <v>3</v>
      </c>
      <c r="S29" s="65">
        <v>3</v>
      </c>
      <c r="T29" s="65">
        <v>3</v>
      </c>
      <c r="U29" s="65">
        <v>3</v>
      </c>
      <c r="V29" s="65">
        <v>3</v>
      </c>
      <c r="W29" s="65">
        <v>3</v>
      </c>
      <c r="X29" s="65">
        <v>3</v>
      </c>
      <c r="Y29" s="65">
        <v>3</v>
      </c>
      <c r="Z29" s="65">
        <v>3</v>
      </c>
      <c r="AA29" s="65">
        <v>3</v>
      </c>
      <c r="AB29" s="65">
        <v>3</v>
      </c>
      <c r="AC29" s="66">
        <f t="shared" si="9"/>
        <v>33</v>
      </c>
      <c r="AD29" s="67">
        <f t="shared" si="10"/>
        <v>3</v>
      </c>
      <c r="AE29" s="68" t="str">
        <f t="shared" si="1"/>
        <v>ІІІ ур</v>
      </c>
      <c r="AF29" s="65">
        <v>3</v>
      </c>
      <c r="AG29" s="65">
        <v>3</v>
      </c>
      <c r="AH29" s="65">
        <v>3</v>
      </c>
      <c r="AI29" s="65">
        <v>3</v>
      </c>
      <c r="AJ29" s="65">
        <v>3</v>
      </c>
      <c r="AK29" s="66">
        <f t="shared" si="2"/>
        <v>15</v>
      </c>
      <c r="AL29" s="67">
        <f t="shared" si="3"/>
        <v>3</v>
      </c>
      <c r="AM29" s="68" t="str">
        <f t="shared" si="4"/>
        <v>ІІІ ур</v>
      </c>
      <c r="AN29" s="65">
        <v>3</v>
      </c>
      <c r="AO29" s="65">
        <v>3</v>
      </c>
      <c r="AP29" s="65">
        <v>3</v>
      </c>
      <c r="AQ29" s="65">
        <v>3</v>
      </c>
      <c r="AR29" s="65">
        <v>3</v>
      </c>
      <c r="AS29" s="65">
        <v>3</v>
      </c>
      <c r="AT29" s="65">
        <v>3</v>
      </c>
      <c r="AU29" s="65">
        <v>3</v>
      </c>
      <c r="AV29" s="65">
        <v>3</v>
      </c>
      <c r="AW29" s="66">
        <v>18</v>
      </c>
      <c r="AX29" s="67">
        <f t="shared" si="12"/>
        <v>2</v>
      </c>
      <c r="AY29" s="68" t="str">
        <f t="shared" si="5"/>
        <v>ІІ ур</v>
      </c>
      <c r="AZ29" s="69">
        <f t="shared" si="13"/>
        <v>99</v>
      </c>
      <c r="BA29" s="70">
        <f t="shared" si="14"/>
        <v>2.75</v>
      </c>
      <c r="BB29" s="68" t="str">
        <f t="shared" si="6"/>
        <v>ІІІ ур</v>
      </c>
      <c r="BC29" s="62"/>
    </row>
    <row r="30" spans="1:55" ht="36.6" customHeight="1" thickBot="1" x14ac:dyDescent="0.3">
      <c r="A30" s="62"/>
      <c r="B30" s="65">
        <v>22</v>
      </c>
      <c r="C30" s="45" t="s">
        <v>75</v>
      </c>
      <c r="D30" s="65">
        <v>3</v>
      </c>
      <c r="E30" s="65">
        <v>3</v>
      </c>
      <c r="F30" s="65">
        <v>2</v>
      </c>
      <c r="G30" s="65">
        <v>3</v>
      </c>
      <c r="H30" s="65">
        <v>2</v>
      </c>
      <c r="I30" s="65">
        <v>3</v>
      </c>
      <c r="J30" s="65">
        <v>3</v>
      </c>
      <c r="K30" s="65">
        <v>2</v>
      </c>
      <c r="L30" s="65">
        <v>3</v>
      </c>
      <c r="M30" s="65">
        <v>3</v>
      </c>
      <c r="N30" s="65">
        <v>3</v>
      </c>
      <c r="O30" s="66">
        <f t="shared" si="7"/>
        <v>30</v>
      </c>
      <c r="P30" s="67">
        <f t="shared" si="8"/>
        <v>2.7272727272727271</v>
      </c>
      <c r="Q30" s="68" t="str">
        <f t="shared" si="0"/>
        <v>ІІІ ур</v>
      </c>
      <c r="R30" s="65">
        <v>3</v>
      </c>
      <c r="S30" s="65">
        <v>3</v>
      </c>
      <c r="T30" s="65">
        <v>2</v>
      </c>
      <c r="U30" s="65">
        <v>3</v>
      </c>
      <c r="V30" s="65">
        <v>2</v>
      </c>
      <c r="W30" s="65">
        <v>3</v>
      </c>
      <c r="X30" s="65">
        <v>3</v>
      </c>
      <c r="Y30" s="65">
        <v>2</v>
      </c>
      <c r="Z30" s="65">
        <v>3</v>
      </c>
      <c r="AA30" s="65">
        <v>3</v>
      </c>
      <c r="AB30" s="65">
        <v>3</v>
      </c>
      <c r="AC30" s="66">
        <f t="shared" si="9"/>
        <v>30</v>
      </c>
      <c r="AD30" s="67">
        <f t="shared" si="10"/>
        <v>2.7272727272727271</v>
      </c>
      <c r="AE30" s="68" t="str">
        <f t="shared" si="1"/>
        <v>ІІІ ур</v>
      </c>
      <c r="AF30" s="65">
        <v>3</v>
      </c>
      <c r="AG30" s="65">
        <v>3</v>
      </c>
      <c r="AH30" s="65">
        <v>2</v>
      </c>
      <c r="AI30" s="65">
        <v>3</v>
      </c>
      <c r="AJ30" s="65">
        <v>2</v>
      </c>
      <c r="AK30" s="66">
        <f t="shared" si="2"/>
        <v>13</v>
      </c>
      <c r="AL30" s="67">
        <f t="shared" si="3"/>
        <v>2.6</v>
      </c>
      <c r="AM30" s="68" t="str">
        <f t="shared" si="4"/>
        <v>ІІІ ур</v>
      </c>
      <c r="AN30" s="65">
        <v>3</v>
      </c>
      <c r="AO30" s="65">
        <v>3</v>
      </c>
      <c r="AP30" s="65">
        <v>2</v>
      </c>
      <c r="AQ30" s="65">
        <v>3</v>
      </c>
      <c r="AR30" s="65">
        <v>2</v>
      </c>
      <c r="AS30" s="65">
        <v>3</v>
      </c>
      <c r="AT30" s="65">
        <v>3</v>
      </c>
      <c r="AU30" s="65">
        <v>2</v>
      </c>
      <c r="AV30" s="65">
        <v>3</v>
      </c>
      <c r="AW30" s="66">
        <f t="shared" si="11"/>
        <v>24</v>
      </c>
      <c r="AX30" s="67">
        <f t="shared" si="12"/>
        <v>2.6666666666666665</v>
      </c>
      <c r="AY30" s="68" t="str">
        <f t="shared" si="5"/>
        <v>ІІІ ур</v>
      </c>
      <c r="AZ30" s="69">
        <f t="shared" si="13"/>
        <v>97</v>
      </c>
      <c r="BA30" s="70">
        <f t="shared" si="14"/>
        <v>2.6944444444444446</v>
      </c>
      <c r="BB30" s="68" t="str">
        <f t="shared" si="6"/>
        <v>ІІІ ур</v>
      </c>
      <c r="BC30" s="62"/>
    </row>
    <row r="31" spans="1:55" ht="36.6" customHeight="1" thickBot="1" x14ac:dyDescent="0.3">
      <c r="A31" s="62"/>
      <c r="B31" s="65">
        <v>23</v>
      </c>
      <c r="C31" s="45" t="s">
        <v>76</v>
      </c>
      <c r="D31" s="65">
        <v>2</v>
      </c>
      <c r="E31" s="65">
        <v>2</v>
      </c>
      <c r="F31" s="65">
        <v>3</v>
      </c>
      <c r="G31" s="65">
        <v>2</v>
      </c>
      <c r="H31" s="65">
        <v>3</v>
      </c>
      <c r="I31" s="65">
        <v>2</v>
      </c>
      <c r="J31" s="65">
        <v>2</v>
      </c>
      <c r="K31" s="65">
        <v>2</v>
      </c>
      <c r="L31" s="65">
        <v>2</v>
      </c>
      <c r="M31" s="65">
        <v>2</v>
      </c>
      <c r="N31" s="65">
        <v>2</v>
      </c>
      <c r="O31" s="66">
        <f t="shared" si="7"/>
        <v>24</v>
      </c>
      <c r="P31" s="67">
        <f t="shared" si="8"/>
        <v>2.1818181818181817</v>
      </c>
      <c r="Q31" s="68" t="str">
        <f t="shared" si="0"/>
        <v>ІІ ур</v>
      </c>
      <c r="R31" s="65">
        <v>2</v>
      </c>
      <c r="S31" s="65">
        <v>2</v>
      </c>
      <c r="T31" s="65">
        <v>3</v>
      </c>
      <c r="U31" s="65">
        <v>2</v>
      </c>
      <c r="V31" s="65">
        <v>3</v>
      </c>
      <c r="W31" s="65">
        <v>2</v>
      </c>
      <c r="X31" s="65">
        <v>2</v>
      </c>
      <c r="Y31" s="65">
        <v>2</v>
      </c>
      <c r="Z31" s="65">
        <v>2</v>
      </c>
      <c r="AA31" s="65">
        <v>2</v>
      </c>
      <c r="AB31" s="65">
        <v>2</v>
      </c>
      <c r="AC31" s="66">
        <f t="shared" si="9"/>
        <v>24</v>
      </c>
      <c r="AD31" s="67">
        <f t="shared" si="10"/>
        <v>2.1818181818181817</v>
      </c>
      <c r="AE31" s="68" t="str">
        <f t="shared" si="1"/>
        <v>ІІ ур</v>
      </c>
      <c r="AF31" s="65">
        <v>2</v>
      </c>
      <c r="AG31" s="65">
        <v>2</v>
      </c>
      <c r="AH31" s="65">
        <v>3</v>
      </c>
      <c r="AI31" s="65">
        <v>2</v>
      </c>
      <c r="AJ31" s="65">
        <v>3</v>
      </c>
      <c r="AK31" s="66">
        <f t="shared" si="2"/>
        <v>12</v>
      </c>
      <c r="AL31" s="67">
        <f t="shared" si="3"/>
        <v>2.4</v>
      </c>
      <c r="AM31" s="68" t="str">
        <f t="shared" si="4"/>
        <v>ІІ ур</v>
      </c>
      <c r="AN31" s="65">
        <v>2</v>
      </c>
      <c r="AO31" s="65">
        <v>2</v>
      </c>
      <c r="AP31" s="65">
        <v>3</v>
      </c>
      <c r="AQ31" s="65">
        <v>2</v>
      </c>
      <c r="AR31" s="65">
        <v>3</v>
      </c>
      <c r="AS31" s="65">
        <v>2</v>
      </c>
      <c r="AT31" s="65">
        <v>2</v>
      </c>
      <c r="AU31" s="65">
        <v>2</v>
      </c>
      <c r="AV31" s="65">
        <v>2</v>
      </c>
      <c r="AW31" s="66">
        <f t="shared" si="11"/>
        <v>20</v>
      </c>
      <c r="AX31" s="67">
        <f t="shared" si="12"/>
        <v>2.2222222222222223</v>
      </c>
      <c r="AY31" s="68" t="str">
        <f t="shared" si="5"/>
        <v>ІІ ур</v>
      </c>
      <c r="AZ31" s="69">
        <f t="shared" si="13"/>
        <v>80</v>
      </c>
      <c r="BA31" s="70">
        <f t="shared" si="14"/>
        <v>2.2222222222222223</v>
      </c>
      <c r="BB31" s="68" t="str">
        <f t="shared" si="6"/>
        <v>ІІ ур</v>
      </c>
      <c r="BC31" s="62"/>
    </row>
    <row r="32" spans="1:55" ht="54.6" customHeight="1" thickBot="1" x14ac:dyDescent="0.3">
      <c r="A32" s="62"/>
      <c r="B32" s="65">
        <v>24</v>
      </c>
      <c r="C32" s="45" t="s">
        <v>77</v>
      </c>
      <c r="D32" s="65">
        <v>2</v>
      </c>
      <c r="E32" s="65">
        <v>2</v>
      </c>
      <c r="F32" s="65">
        <v>2</v>
      </c>
      <c r="G32" s="65">
        <v>2</v>
      </c>
      <c r="H32" s="65">
        <v>2</v>
      </c>
      <c r="I32" s="65">
        <v>2</v>
      </c>
      <c r="J32" s="65">
        <v>2</v>
      </c>
      <c r="K32" s="65">
        <v>2</v>
      </c>
      <c r="L32" s="65">
        <v>2</v>
      </c>
      <c r="M32" s="65">
        <v>2</v>
      </c>
      <c r="N32" s="65">
        <v>2</v>
      </c>
      <c r="O32" s="66">
        <f t="shared" si="7"/>
        <v>22</v>
      </c>
      <c r="P32" s="67">
        <f t="shared" si="8"/>
        <v>2</v>
      </c>
      <c r="Q32" s="68" t="str">
        <f t="shared" si="0"/>
        <v>ІІ ур</v>
      </c>
      <c r="R32" s="65">
        <v>2</v>
      </c>
      <c r="S32" s="65">
        <v>2</v>
      </c>
      <c r="T32" s="65">
        <v>2</v>
      </c>
      <c r="U32" s="65">
        <v>2</v>
      </c>
      <c r="V32" s="65">
        <v>2</v>
      </c>
      <c r="W32" s="65">
        <v>2</v>
      </c>
      <c r="X32" s="65">
        <v>2</v>
      </c>
      <c r="Y32" s="65">
        <v>2</v>
      </c>
      <c r="Z32" s="65">
        <v>2</v>
      </c>
      <c r="AA32" s="65">
        <v>2</v>
      </c>
      <c r="AB32" s="65">
        <v>2</v>
      </c>
      <c r="AC32" s="66">
        <f t="shared" si="9"/>
        <v>22</v>
      </c>
      <c r="AD32" s="67">
        <f t="shared" si="10"/>
        <v>2</v>
      </c>
      <c r="AE32" s="68" t="str">
        <f t="shared" si="1"/>
        <v>ІІ ур</v>
      </c>
      <c r="AF32" s="65">
        <v>2</v>
      </c>
      <c r="AG32" s="65">
        <v>2</v>
      </c>
      <c r="AH32" s="65">
        <v>2</v>
      </c>
      <c r="AI32" s="65">
        <v>2</v>
      </c>
      <c r="AJ32" s="65">
        <v>2</v>
      </c>
      <c r="AK32" s="66">
        <f t="shared" si="2"/>
        <v>10</v>
      </c>
      <c r="AL32" s="67">
        <f t="shared" si="3"/>
        <v>2</v>
      </c>
      <c r="AM32" s="68" t="str">
        <f t="shared" si="4"/>
        <v>ІІ ур</v>
      </c>
      <c r="AN32" s="65">
        <v>2</v>
      </c>
      <c r="AO32" s="65">
        <v>2</v>
      </c>
      <c r="AP32" s="65">
        <v>2</v>
      </c>
      <c r="AQ32" s="65">
        <v>2</v>
      </c>
      <c r="AR32" s="65">
        <v>2</v>
      </c>
      <c r="AS32" s="65">
        <v>2</v>
      </c>
      <c r="AT32" s="65">
        <v>2</v>
      </c>
      <c r="AU32" s="65">
        <v>2</v>
      </c>
      <c r="AV32" s="65">
        <v>2</v>
      </c>
      <c r="AW32" s="66">
        <f t="shared" si="11"/>
        <v>18</v>
      </c>
      <c r="AX32" s="67">
        <f t="shared" si="12"/>
        <v>2</v>
      </c>
      <c r="AY32" s="68" t="str">
        <f t="shared" si="5"/>
        <v>ІІ ур</v>
      </c>
      <c r="AZ32" s="69">
        <f t="shared" si="13"/>
        <v>72</v>
      </c>
      <c r="BA32" s="70">
        <f t="shared" si="14"/>
        <v>2</v>
      </c>
      <c r="BB32" s="68" t="str">
        <f t="shared" si="6"/>
        <v>ІІ ур</v>
      </c>
      <c r="BC32" s="62"/>
    </row>
    <row r="33" spans="1:55" ht="36.6" customHeight="1" thickBot="1" x14ac:dyDescent="0.3">
      <c r="A33" s="62"/>
      <c r="B33" s="65">
        <v>25</v>
      </c>
      <c r="C33" s="45" t="s">
        <v>78</v>
      </c>
      <c r="D33" s="65">
        <v>3</v>
      </c>
      <c r="E33" s="65">
        <v>3</v>
      </c>
      <c r="F33" s="65">
        <v>3</v>
      </c>
      <c r="G33" s="65">
        <v>3</v>
      </c>
      <c r="H33" s="65">
        <v>3</v>
      </c>
      <c r="I33" s="65">
        <v>3</v>
      </c>
      <c r="J33" s="65">
        <v>3</v>
      </c>
      <c r="K33" s="65">
        <v>3</v>
      </c>
      <c r="L33" s="65">
        <v>3</v>
      </c>
      <c r="M33" s="65">
        <v>3</v>
      </c>
      <c r="N33" s="65">
        <v>3</v>
      </c>
      <c r="O33" s="66">
        <f t="shared" si="7"/>
        <v>33</v>
      </c>
      <c r="P33" s="67">
        <f t="shared" si="8"/>
        <v>3</v>
      </c>
      <c r="Q33" s="68" t="str">
        <f t="shared" si="0"/>
        <v>ІІІ ур</v>
      </c>
      <c r="R33" s="65">
        <v>3</v>
      </c>
      <c r="S33" s="65">
        <v>3</v>
      </c>
      <c r="T33" s="65">
        <v>3</v>
      </c>
      <c r="U33" s="65">
        <v>3</v>
      </c>
      <c r="V33" s="65">
        <v>3</v>
      </c>
      <c r="W33" s="65">
        <v>3</v>
      </c>
      <c r="X33" s="65">
        <v>3</v>
      </c>
      <c r="Y33" s="65">
        <v>3</v>
      </c>
      <c r="Z33" s="65">
        <v>3</v>
      </c>
      <c r="AA33" s="65">
        <v>3</v>
      </c>
      <c r="AB33" s="65">
        <v>3</v>
      </c>
      <c r="AC33" s="66">
        <f t="shared" si="9"/>
        <v>33</v>
      </c>
      <c r="AD33" s="67">
        <f t="shared" si="10"/>
        <v>3</v>
      </c>
      <c r="AE33" s="68" t="str">
        <f t="shared" si="1"/>
        <v>ІІІ ур</v>
      </c>
      <c r="AF33" s="65">
        <v>3</v>
      </c>
      <c r="AG33" s="65">
        <v>3</v>
      </c>
      <c r="AH33" s="65">
        <v>3</v>
      </c>
      <c r="AI33" s="65">
        <v>3</v>
      </c>
      <c r="AJ33" s="65">
        <v>3</v>
      </c>
      <c r="AK33" s="66">
        <f t="shared" si="2"/>
        <v>15</v>
      </c>
      <c r="AL33" s="67">
        <f t="shared" si="3"/>
        <v>3</v>
      </c>
      <c r="AM33" s="68" t="str">
        <f t="shared" si="4"/>
        <v>ІІІ ур</v>
      </c>
      <c r="AN33" s="65">
        <v>3</v>
      </c>
      <c r="AO33" s="65">
        <v>3</v>
      </c>
      <c r="AP33" s="65">
        <v>3</v>
      </c>
      <c r="AQ33" s="65">
        <v>3</v>
      </c>
      <c r="AR33" s="65">
        <v>3</v>
      </c>
      <c r="AS33" s="65">
        <v>3</v>
      </c>
      <c r="AT33" s="65">
        <v>3</v>
      </c>
      <c r="AU33" s="65">
        <v>3</v>
      </c>
      <c r="AV33" s="65">
        <v>3</v>
      </c>
      <c r="AW33" s="66">
        <f t="shared" si="11"/>
        <v>27</v>
      </c>
      <c r="AX33" s="67">
        <f t="shared" si="12"/>
        <v>3</v>
      </c>
      <c r="AY33" s="68" t="str">
        <f t="shared" si="5"/>
        <v>ІІІ ур</v>
      </c>
      <c r="AZ33" s="69">
        <f t="shared" si="13"/>
        <v>108</v>
      </c>
      <c r="BA33" s="70">
        <f t="shared" si="14"/>
        <v>3</v>
      </c>
      <c r="BB33" s="68" t="str">
        <f t="shared" si="6"/>
        <v>ІІІ ур</v>
      </c>
      <c r="BC33" s="62"/>
    </row>
    <row r="34" spans="1:55" x14ac:dyDescent="0.25">
      <c r="A34" s="62"/>
      <c r="B34" s="209"/>
      <c r="C34" s="209"/>
      <c r="D34" s="202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4"/>
      <c r="P34" s="65" t="s">
        <v>14</v>
      </c>
      <c r="Q34" s="71" t="s">
        <v>9</v>
      </c>
      <c r="R34" s="202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4"/>
      <c r="AD34" s="65" t="s">
        <v>14</v>
      </c>
      <c r="AE34" s="71" t="s">
        <v>9</v>
      </c>
      <c r="AF34" s="202"/>
      <c r="AG34" s="203"/>
      <c r="AH34" s="203"/>
      <c r="AI34" s="203"/>
      <c r="AJ34" s="203"/>
      <c r="AK34" s="204"/>
      <c r="AL34" s="65" t="s">
        <v>14</v>
      </c>
      <c r="AM34" s="71" t="s">
        <v>9</v>
      </c>
      <c r="AN34" s="202"/>
      <c r="AO34" s="203"/>
      <c r="AP34" s="203"/>
      <c r="AQ34" s="203"/>
      <c r="AR34" s="203"/>
      <c r="AS34" s="203"/>
      <c r="AT34" s="202"/>
      <c r="AU34" s="203"/>
      <c r="AV34" s="203"/>
      <c r="AW34" s="204"/>
      <c r="AX34" s="65" t="s">
        <v>14</v>
      </c>
      <c r="AY34" s="71" t="s">
        <v>9</v>
      </c>
      <c r="AZ34" s="72"/>
      <c r="BA34" s="72"/>
      <c r="BB34" s="72"/>
      <c r="BC34" s="62"/>
    </row>
    <row r="35" spans="1:55" x14ac:dyDescent="0.25">
      <c r="A35" s="62"/>
      <c r="B35" s="210"/>
      <c r="C35" s="210"/>
      <c r="D35" s="202" t="s">
        <v>25</v>
      </c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4"/>
      <c r="P35" s="63">
        <f>COUNTA(C9:C33)</f>
        <v>25</v>
      </c>
      <c r="Q35" s="63">
        <v>100</v>
      </c>
      <c r="R35" s="202" t="s">
        <v>25</v>
      </c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4"/>
      <c r="AD35" s="63">
        <f>COUNTA(C9:C33)</f>
        <v>25</v>
      </c>
      <c r="AE35" s="63">
        <v>100</v>
      </c>
      <c r="AF35" s="202" t="s">
        <v>25</v>
      </c>
      <c r="AG35" s="203"/>
      <c r="AH35" s="203"/>
      <c r="AI35" s="203"/>
      <c r="AJ35" s="203"/>
      <c r="AK35" s="204"/>
      <c r="AL35" s="63">
        <f>COUNTA(C9:C33)</f>
        <v>25</v>
      </c>
      <c r="AM35" s="63">
        <v>100</v>
      </c>
      <c r="AN35" s="202"/>
      <c r="AO35" s="203"/>
      <c r="AP35" s="203"/>
      <c r="AQ35" s="203"/>
      <c r="AR35" s="203"/>
      <c r="AS35" s="203"/>
      <c r="AT35" s="202" t="s">
        <v>25</v>
      </c>
      <c r="AU35" s="203"/>
      <c r="AV35" s="203"/>
      <c r="AW35" s="204"/>
      <c r="AX35" s="63">
        <f>COUNTA(C9:C33)</f>
        <v>25</v>
      </c>
      <c r="AY35" s="63">
        <v>100</v>
      </c>
      <c r="AZ35" s="72"/>
      <c r="BA35" s="72"/>
      <c r="BB35" s="72"/>
      <c r="BC35" s="62"/>
    </row>
    <row r="36" spans="1:55" x14ac:dyDescent="0.25">
      <c r="A36" s="62"/>
      <c r="B36" s="210"/>
      <c r="C36" s="210"/>
      <c r="D36" s="202" t="s">
        <v>22</v>
      </c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4"/>
      <c r="P36" s="73">
        <f>COUNTIF(Q9:Q33,"І ур")</f>
        <v>0</v>
      </c>
      <c r="Q36" s="74">
        <f>(P36/P35)*100</f>
        <v>0</v>
      </c>
      <c r="R36" s="202" t="s">
        <v>22</v>
      </c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4"/>
      <c r="AD36" s="73">
        <f>COUNTIF(AE9:AE33,"І ур")</f>
        <v>0</v>
      </c>
      <c r="AE36" s="74">
        <f>(AD36/AD35)*100</f>
        <v>0</v>
      </c>
      <c r="AF36" s="202" t="s">
        <v>22</v>
      </c>
      <c r="AG36" s="203"/>
      <c r="AH36" s="203"/>
      <c r="AI36" s="203"/>
      <c r="AJ36" s="203"/>
      <c r="AK36" s="204"/>
      <c r="AL36" s="73">
        <f>COUNTIF(AM9:AM33,"І ур")</f>
        <v>0</v>
      </c>
      <c r="AM36" s="74">
        <f>(AL36/AL35)*100</f>
        <v>0</v>
      </c>
      <c r="AN36" s="202"/>
      <c r="AO36" s="203"/>
      <c r="AP36" s="203"/>
      <c r="AQ36" s="203"/>
      <c r="AR36" s="203"/>
      <c r="AS36" s="203"/>
      <c r="AT36" s="202" t="s">
        <v>22</v>
      </c>
      <c r="AU36" s="203"/>
      <c r="AV36" s="203"/>
      <c r="AW36" s="204"/>
      <c r="AX36" s="73">
        <f>COUNTIF(AY9:AY33,"І ур")</f>
        <v>0</v>
      </c>
      <c r="AY36" s="74">
        <f>(AX36/AX35)*100</f>
        <v>0</v>
      </c>
      <c r="AZ36" s="72"/>
      <c r="BA36" s="72"/>
      <c r="BB36" s="72"/>
      <c r="BC36" s="62"/>
    </row>
    <row r="37" spans="1:55" x14ac:dyDescent="0.25">
      <c r="A37" s="62"/>
      <c r="B37" s="210"/>
      <c r="C37" s="210"/>
      <c r="D37" s="202" t="s">
        <v>23</v>
      </c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4"/>
      <c r="P37" s="73">
        <f>COUNTIF(Q9:Q33,"ІІ ур")</f>
        <v>8</v>
      </c>
      <c r="Q37" s="74">
        <f>(P37/P35)*100</f>
        <v>32</v>
      </c>
      <c r="R37" s="202" t="s">
        <v>23</v>
      </c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4"/>
      <c r="AD37" s="73">
        <f>COUNTIF(AE9:AE33,"ІІ ур")</f>
        <v>8</v>
      </c>
      <c r="AE37" s="74">
        <f>(AD37/AD35)*100</f>
        <v>32</v>
      </c>
      <c r="AF37" s="202" t="s">
        <v>23</v>
      </c>
      <c r="AG37" s="203"/>
      <c r="AH37" s="203"/>
      <c r="AI37" s="203"/>
      <c r="AJ37" s="203"/>
      <c r="AK37" s="204"/>
      <c r="AL37" s="73">
        <f>COUNTIF(AM9:AM33,"ІІ ур")</f>
        <v>8</v>
      </c>
      <c r="AM37" s="74">
        <f>(AL37/AL35)*100</f>
        <v>32</v>
      </c>
      <c r="AN37" s="202"/>
      <c r="AO37" s="203"/>
      <c r="AP37" s="203"/>
      <c r="AQ37" s="203"/>
      <c r="AR37" s="203"/>
      <c r="AS37" s="203"/>
      <c r="AT37" s="202" t="s">
        <v>23</v>
      </c>
      <c r="AU37" s="203"/>
      <c r="AV37" s="203"/>
      <c r="AW37" s="204"/>
      <c r="AX37" s="73">
        <f>COUNTIF(AY9:AY33,"ІІ ур")</f>
        <v>10</v>
      </c>
      <c r="AY37" s="74">
        <f>(AX37/AX35)*100</f>
        <v>40</v>
      </c>
      <c r="AZ37" s="72"/>
      <c r="BA37" s="72"/>
      <c r="BB37" s="72"/>
      <c r="BC37" s="62"/>
    </row>
    <row r="38" spans="1:55" x14ac:dyDescent="0.25">
      <c r="A38" s="62"/>
      <c r="B38" s="210"/>
      <c r="C38" s="210"/>
      <c r="D38" s="202" t="s">
        <v>24</v>
      </c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4"/>
      <c r="P38" s="73">
        <f>COUNTIF(Q9:Q33,"ІІІ ур")</f>
        <v>17</v>
      </c>
      <c r="Q38" s="74">
        <f>(P38/P35)*100</f>
        <v>68</v>
      </c>
      <c r="R38" s="202" t="s">
        <v>24</v>
      </c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4"/>
      <c r="AD38" s="73">
        <f>COUNTIF(AE9:AE33,"ІІІ ур")</f>
        <v>17</v>
      </c>
      <c r="AE38" s="74">
        <f>(AD38/AD35)*100</f>
        <v>68</v>
      </c>
      <c r="AF38" s="202" t="s">
        <v>24</v>
      </c>
      <c r="AG38" s="203"/>
      <c r="AH38" s="203"/>
      <c r="AI38" s="203"/>
      <c r="AJ38" s="203"/>
      <c r="AK38" s="204"/>
      <c r="AL38" s="73">
        <f>COUNTIF(AM9:AM33,"ІІІ ур")</f>
        <v>17</v>
      </c>
      <c r="AM38" s="74">
        <f>(AL38/AL35)*100</f>
        <v>68</v>
      </c>
      <c r="AN38" s="202"/>
      <c r="AO38" s="203"/>
      <c r="AP38" s="203"/>
      <c r="AQ38" s="203"/>
      <c r="AR38" s="203"/>
      <c r="AS38" s="203"/>
      <c r="AT38" s="202" t="s">
        <v>24</v>
      </c>
      <c r="AU38" s="203"/>
      <c r="AV38" s="203"/>
      <c r="AW38" s="204"/>
      <c r="AX38" s="73">
        <f>COUNTIF(AY9:AY33,"ІІІ ур")</f>
        <v>15</v>
      </c>
      <c r="AY38" s="74">
        <f>(AX38/AX35)*100</f>
        <v>60</v>
      </c>
      <c r="AZ38" s="72"/>
      <c r="BA38" s="72"/>
      <c r="BB38" s="72"/>
      <c r="BC38" s="62"/>
    </row>
    <row r="39" spans="1:55" x14ac:dyDescent="0.25">
      <c r="A39" s="62"/>
      <c r="B39" s="210"/>
      <c r="C39" s="210"/>
      <c r="D39" s="202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4"/>
      <c r="BA39" s="63" t="s">
        <v>8</v>
      </c>
      <c r="BB39" s="63" t="s">
        <v>9</v>
      </c>
      <c r="BC39" s="62"/>
    </row>
    <row r="40" spans="1:55" x14ac:dyDescent="0.25">
      <c r="A40" s="62"/>
      <c r="B40" s="210"/>
      <c r="C40" s="210"/>
      <c r="D40" s="206" t="s">
        <v>15</v>
      </c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8"/>
      <c r="BA40" s="63">
        <f>COUNTA(C9:C33)</f>
        <v>25</v>
      </c>
      <c r="BB40" s="63">
        <v>100</v>
      </c>
      <c r="BC40" s="62"/>
    </row>
    <row r="41" spans="1:55" x14ac:dyDescent="0.25">
      <c r="A41" s="62"/>
      <c r="B41" s="210"/>
      <c r="C41" s="210"/>
      <c r="D41" s="205" t="s">
        <v>19</v>
      </c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73">
        <f>COUNTIF(BB9:BB33,"І ур")</f>
        <v>0</v>
      </c>
      <c r="BB41" s="74">
        <f>(BA41/BA40)*100</f>
        <v>0</v>
      </c>
      <c r="BC41" s="62"/>
    </row>
    <row r="42" spans="1:55" x14ac:dyDescent="0.25">
      <c r="A42" s="62"/>
      <c r="B42" s="210"/>
      <c r="C42" s="210"/>
      <c r="D42" s="205" t="s">
        <v>20</v>
      </c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73">
        <f>COUNTIF(BB9:BB33,"ІІ ур")</f>
        <v>9</v>
      </c>
      <c r="BB42" s="74">
        <f>(BA42/BA40)*100</f>
        <v>36</v>
      </c>
      <c r="BC42" s="62"/>
    </row>
    <row r="43" spans="1:55" x14ac:dyDescent="0.25">
      <c r="A43" s="62"/>
      <c r="B43" s="211"/>
      <c r="C43" s="211"/>
      <c r="D43" s="205" t="s">
        <v>21</v>
      </c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73">
        <f>COUNTIF(BB9:BB33,"ІІІ ур")</f>
        <v>16</v>
      </c>
      <c r="BB43" s="74">
        <f>(BA43/BA40)*100</f>
        <v>64</v>
      </c>
      <c r="BC43" s="62"/>
    </row>
    <row r="44" spans="1:55" x14ac:dyDescent="0.25">
      <c r="BC44" s="62"/>
    </row>
    <row r="45" spans="1:55" x14ac:dyDescent="0.25">
      <c r="BC45" s="62"/>
    </row>
    <row r="46" spans="1:55" x14ac:dyDescent="0.25">
      <c r="BC46" s="62"/>
    </row>
    <row r="47" spans="1:55" x14ac:dyDescent="0.25">
      <c r="BC47" s="62"/>
    </row>
    <row r="48" spans="1:55" x14ac:dyDescent="0.25">
      <c r="BC48" s="62"/>
    </row>
    <row r="95" spans="10:13" x14ac:dyDescent="0.25">
      <c r="J95" s="21">
        <v>1</v>
      </c>
      <c r="K95" s="21" t="s">
        <v>16</v>
      </c>
      <c r="L95" s="21"/>
      <c r="M95" s="21"/>
    </row>
    <row r="96" spans="10:13" x14ac:dyDescent="0.25">
      <c r="J96" s="21">
        <v>1.6</v>
      </c>
      <c r="K96" s="21" t="s">
        <v>17</v>
      </c>
      <c r="L96" s="21"/>
      <c r="M96" s="21"/>
    </row>
    <row r="97" spans="10:13" x14ac:dyDescent="0.25">
      <c r="J97" s="21">
        <v>2.6</v>
      </c>
      <c r="K97" s="21" t="s">
        <v>18</v>
      </c>
      <c r="L97" s="21"/>
      <c r="M97" s="21"/>
    </row>
  </sheetData>
  <mergeCells count="57">
    <mergeCell ref="C34:C43"/>
    <mergeCell ref="D38:O38"/>
    <mergeCell ref="B34:B43"/>
    <mergeCell ref="AN7:AV7"/>
    <mergeCell ref="A2:BC2"/>
    <mergeCell ref="A3:BC3"/>
    <mergeCell ref="A4:BC4"/>
    <mergeCell ref="B6:BB6"/>
    <mergeCell ref="B7:B8"/>
    <mergeCell ref="C7:C8"/>
    <mergeCell ref="D7:N7"/>
    <mergeCell ref="AF7:AJ7"/>
    <mergeCell ref="BA7:BA8"/>
    <mergeCell ref="BB7:BB8"/>
    <mergeCell ref="O7:O8"/>
    <mergeCell ref="P7:P8"/>
    <mergeCell ref="Q7:Q8"/>
    <mergeCell ref="AF34:AK34"/>
    <mergeCell ref="AF35:AK35"/>
    <mergeCell ref="R37:AC37"/>
    <mergeCell ref="D34:O34"/>
    <mergeCell ref="D35:O35"/>
    <mergeCell ref="D36:O36"/>
    <mergeCell ref="D37:O37"/>
    <mergeCell ref="AN38:AS38"/>
    <mergeCell ref="AT34:AW34"/>
    <mergeCell ref="AT35:AW35"/>
    <mergeCell ref="AT36:AW36"/>
    <mergeCell ref="AT37:AW37"/>
    <mergeCell ref="AT38:AW38"/>
    <mergeCell ref="D39:AZ39"/>
    <mergeCell ref="D41:AZ41"/>
    <mergeCell ref="D42:AZ42"/>
    <mergeCell ref="D43:AZ43"/>
    <mergeCell ref="AN34:AS34"/>
    <mergeCell ref="AN35:AS35"/>
    <mergeCell ref="AN36:AS36"/>
    <mergeCell ref="AN37:AS37"/>
    <mergeCell ref="R38:AC38"/>
    <mergeCell ref="AF36:AK36"/>
    <mergeCell ref="AF37:AK37"/>
    <mergeCell ref="AF38:AK38"/>
    <mergeCell ref="R34:AC34"/>
    <mergeCell ref="R35:AC35"/>
    <mergeCell ref="R36:AC36"/>
    <mergeCell ref="D40:AZ40"/>
    <mergeCell ref="AZ7:AZ8"/>
    <mergeCell ref="AW7:AW8"/>
    <mergeCell ref="AX7:AX8"/>
    <mergeCell ref="AY7:AY8"/>
    <mergeCell ref="R7:AB7"/>
    <mergeCell ref="AC7:AC8"/>
    <mergeCell ref="AD7:AD8"/>
    <mergeCell ref="AE7:AE8"/>
    <mergeCell ref="AK7:AK8"/>
    <mergeCell ref="AL7:AL8"/>
    <mergeCell ref="AM7:AM8"/>
  </mergeCells>
  <pageMargins left="0" right="0" top="0" bottom="0" header="0.11811023622047245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F8DE-ED9C-450C-A039-1F41DBBB0385}">
  <dimension ref="A2:BC102"/>
  <sheetViews>
    <sheetView tabSelected="1" zoomScale="80" zoomScaleNormal="80" workbookViewId="0">
      <selection activeCell="A4" sqref="A4:BC4"/>
    </sheetView>
  </sheetViews>
  <sheetFormatPr defaultRowHeight="15" x14ac:dyDescent="0.25"/>
  <cols>
    <col min="2" max="2" width="5.42578125" customWidth="1"/>
    <col min="3" max="3" width="27" customWidth="1"/>
    <col min="4" max="4" width="5.7109375" customWidth="1"/>
    <col min="5" max="6" width="12.42578125" customWidth="1"/>
    <col min="7" max="7" width="6" customWidth="1"/>
    <col min="8" max="8" width="5.85546875" customWidth="1"/>
    <col min="9" max="9" width="6.42578125" customWidth="1"/>
    <col min="10" max="10" width="12.85546875" customWidth="1"/>
    <col min="11" max="11" width="6" customWidth="1"/>
    <col min="12" max="13" width="4.42578125" customWidth="1"/>
    <col min="14" max="14" width="10.5703125" customWidth="1"/>
    <col min="15" max="15" width="6.28515625" customWidth="1"/>
    <col min="16" max="16" width="11" customWidth="1"/>
    <col min="17" max="17" width="7.42578125" customWidth="1"/>
    <col min="18" max="18" width="9.5703125" customWidth="1"/>
    <col min="19" max="19" width="16.42578125" customWidth="1"/>
    <col min="20" max="20" width="7.5703125" customWidth="1"/>
    <col min="21" max="21" width="7.28515625" customWidth="1"/>
    <col min="22" max="22" width="6.5703125" customWidth="1"/>
    <col min="23" max="23" width="5.85546875" customWidth="1"/>
    <col min="24" max="24" width="9" customWidth="1"/>
    <col min="25" max="25" width="8.7109375" customWidth="1"/>
    <col min="26" max="26" width="9.140625" customWidth="1"/>
    <col min="27" max="28" width="3.85546875" customWidth="1"/>
    <col min="29" max="29" width="8.85546875" customWidth="1"/>
    <col min="30" max="30" width="6.42578125" customWidth="1"/>
    <col min="31" max="31" width="12.42578125" customWidth="1"/>
    <col min="32" max="32" width="11" customWidth="1"/>
    <col min="33" max="33" width="7.140625" customWidth="1"/>
    <col min="34" max="34" width="5.7109375" customWidth="1"/>
    <col min="35" max="35" width="6.140625" customWidth="1"/>
    <col min="36" max="36" width="8.42578125" customWidth="1"/>
    <col min="37" max="37" width="8.28515625" customWidth="1"/>
    <col min="38" max="39" width="3.85546875" customWidth="1"/>
    <col min="40" max="40" width="9" customWidth="1"/>
    <col min="41" max="41" width="7.7109375" customWidth="1"/>
    <col min="42" max="42" width="21.85546875" customWidth="1"/>
    <col min="43" max="43" width="14.85546875" customWidth="1"/>
    <col min="44" max="44" width="6.140625" customWidth="1"/>
    <col min="45" max="45" width="7.7109375" customWidth="1"/>
    <col min="46" max="46" width="6.85546875" customWidth="1"/>
    <col min="47" max="47" width="5.5703125" customWidth="1"/>
    <col min="48" max="48" width="7" customWidth="1"/>
    <col min="49" max="50" width="4" customWidth="1"/>
    <col min="51" max="51" width="8.5703125" customWidth="1"/>
  </cols>
  <sheetData>
    <row r="2" spans="1:55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</row>
    <row r="3" spans="1:55" x14ac:dyDescent="0.25">
      <c r="A3" s="14" t="s">
        <v>151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</row>
    <row r="4" spans="1:55" x14ac:dyDescent="0.25">
      <c r="A4" s="14" t="s">
        <v>81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6" spans="1:55" x14ac:dyDescent="0.25">
      <c r="B6" s="13" t="s">
        <v>83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5" ht="34.5" customHeight="1" x14ac:dyDescent="0.25">
      <c r="B7" s="12" t="s">
        <v>2</v>
      </c>
      <c r="C7" s="12" t="s">
        <v>3</v>
      </c>
      <c r="D7" s="222" t="s">
        <v>84</v>
      </c>
      <c r="E7" s="223"/>
      <c r="F7" s="223"/>
      <c r="G7" s="223"/>
      <c r="H7" s="223"/>
      <c r="I7" s="223"/>
      <c r="J7" s="223"/>
      <c r="K7" s="224"/>
      <c r="L7" s="220" t="s">
        <v>11</v>
      </c>
      <c r="M7" s="2" t="s">
        <v>12</v>
      </c>
      <c r="N7" s="111" t="s">
        <v>13</v>
      </c>
      <c r="O7" s="153" t="s">
        <v>85</v>
      </c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5"/>
      <c r="AA7" s="220" t="s">
        <v>11</v>
      </c>
      <c r="AB7" s="2" t="s">
        <v>12</v>
      </c>
      <c r="AC7" s="111" t="s">
        <v>13</v>
      </c>
      <c r="AD7" s="153" t="s">
        <v>114</v>
      </c>
      <c r="AE7" s="154"/>
      <c r="AF7" s="154"/>
      <c r="AG7" s="154"/>
      <c r="AH7" s="154"/>
      <c r="AI7" s="154"/>
      <c r="AJ7" s="154"/>
      <c r="AK7" s="154"/>
      <c r="AL7" s="220" t="s">
        <v>11</v>
      </c>
      <c r="AM7" s="2" t="s">
        <v>12</v>
      </c>
      <c r="AN7" s="111" t="s">
        <v>13</v>
      </c>
      <c r="AO7" s="153" t="s">
        <v>86</v>
      </c>
      <c r="AP7" s="154"/>
      <c r="AQ7" s="154"/>
      <c r="AR7" s="154"/>
      <c r="AS7" s="154"/>
      <c r="AT7" s="154"/>
      <c r="AU7" s="154"/>
      <c r="AV7" s="154"/>
      <c r="AW7" s="220" t="s">
        <v>11</v>
      </c>
      <c r="AX7" s="2" t="s">
        <v>12</v>
      </c>
      <c r="AY7" s="111" t="s">
        <v>13</v>
      </c>
      <c r="AZ7" s="218" t="s">
        <v>5</v>
      </c>
      <c r="BA7" s="225" t="s">
        <v>6</v>
      </c>
      <c r="BB7" s="113" t="s">
        <v>7</v>
      </c>
    </row>
    <row r="8" spans="1:55" ht="225.75" customHeight="1" thickBot="1" x14ac:dyDescent="0.3">
      <c r="B8" s="12"/>
      <c r="C8" s="12"/>
      <c r="D8" s="29" t="s">
        <v>152</v>
      </c>
      <c r="E8" s="29" t="s">
        <v>153</v>
      </c>
      <c r="F8" s="29" t="s">
        <v>154</v>
      </c>
      <c r="G8" s="29" t="s">
        <v>155</v>
      </c>
      <c r="H8" s="29" t="s">
        <v>156</v>
      </c>
      <c r="I8" s="29" t="s">
        <v>157</v>
      </c>
      <c r="J8" s="29" t="s">
        <v>158</v>
      </c>
      <c r="K8" s="29" t="s">
        <v>159</v>
      </c>
      <c r="L8" s="221"/>
      <c r="M8" s="1"/>
      <c r="N8" s="112"/>
      <c r="O8" s="29" t="s">
        <v>160</v>
      </c>
      <c r="P8" s="29" t="s">
        <v>161</v>
      </c>
      <c r="Q8" s="29" t="s">
        <v>162</v>
      </c>
      <c r="R8" s="29" t="s">
        <v>163</v>
      </c>
      <c r="S8" s="29" t="s">
        <v>164</v>
      </c>
      <c r="T8" s="29" t="s">
        <v>165</v>
      </c>
      <c r="U8" s="29" t="s">
        <v>166</v>
      </c>
      <c r="V8" s="29" t="s">
        <v>167</v>
      </c>
      <c r="W8" s="29" t="s">
        <v>168</v>
      </c>
      <c r="X8" s="29" t="s">
        <v>169</v>
      </c>
      <c r="Y8" s="29" t="s">
        <v>170</v>
      </c>
      <c r="Z8" s="29" t="s">
        <v>171</v>
      </c>
      <c r="AA8" s="221"/>
      <c r="AB8" s="1"/>
      <c r="AC8" s="112"/>
      <c r="AD8" s="29" t="s">
        <v>172</v>
      </c>
      <c r="AE8" s="29" t="s">
        <v>173</v>
      </c>
      <c r="AF8" s="29" t="s">
        <v>174</v>
      </c>
      <c r="AG8" s="29" t="s">
        <v>175</v>
      </c>
      <c r="AH8" s="29" t="s">
        <v>176</v>
      </c>
      <c r="AI8" s="29" t="s">
        <v>177</v>
      </c>
      <c r="AJ8" s="29" t="s">
        <v>178</v>
      </c>
      <c r="AK8" s="29" t="s">
        <v>179</v>
      </c>
      <c r="AL8" s="221"/>
      <c r="AM8" s="1"/>
      <c r="AN8" s="112"/>
      <c r="AO8" s="29" t="s">
        <v>180</v>
      </c>
      <c r="AP8" s="29" t="s">
        <v>181</v>
      </c>
      <c r="AQ8" s="29" t="s">
        <v>182</v>
      </c>
      <c r="AR8" s="29" t="s">
        <v>183</v>
      </c>
      <c r="AS8" s="29" t="s">
        <v>184</v>
      </c>
      <c r="AT8" s="29" t="s">
        <v>185</v>
      </c>
      <c r="AU8" s="29" t="s">
        <v>186</v>
      </c>
      <c r="AV8" s="29" t="s">
        <v>187</v>
      </c>
      <c r="AW8" s="221"/>
      <c r="AX8" s="1"/>
      <c r="AY8" s="112"/>
      <c r="AZ8" s="219"/>
      <c r="BA8" s="225"/>
      <c r="BB8" s="113"/>
    </row>
    <row r="9" spans="1:55" ht="15" customHeight="1" thickBot="1" x14ac:dyDescent="0.3">
      <c r="B9" s="16">
        <v>1</v>
      </c>
      <c r="C9" s="44" t="s">
        <v>54</v>
      </c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75">
        <f>SUM(D9:K9)</f>
        <v>24</v>
      </c>
      <c r="M9" s="26">
        <f>AVERAGE(D9:K9)</f>
        <v>3</v>
      </c>
      <c r="N9" s="30" t="str">
        <f t="shared" ref="N9" si="0">IF(E9="","",VLOOKUP(M9,$K$100:$L$102,2,TRUE))</f>
        <v>ІІІ ур</v>
      </c>
      <c r="O9" s="16">
        <v>3</v>
      </c>
      <c r="P9" s="16">
        <v>3</v>
      </c>
      <c r="Q9" s="16">
        <v>3</v>
      </c>
      <c r="R9" s="16">
        <v>3</v>
      </c>
      <c r="S9" s="16">
        <v>3</v>
      </c>
      <c r="T9" s="16">
        <v>3</v>
      </c>
      <c r="U9" s="16">
        <v>3</v>
      </c>
      <c r="V9" s="16">
        <v>3</v>
      </c>
      <c r="W9" s="16">
        <v>3</v>
      </c>
      <c r="X9" s="16">
        <v>3</v>
      </c>
      <c r="Y9" s="16">
        <v>3</v>
      </c>
      <c r="Z9" s="16">
        <v>3</v>
      </c>
      <c r="AA9" s="75">
        <f>SUM(O9:Z9)</f>
        <v>36</v>
      </c>
      <c r="AB9" s="26">
        <f>AVERAGE(O9:Z9)</f>
        <v>3</v>
      </c>
      <c r="AC9" s="30" t="str">
        <f t="shared" ref="AC9" si="1">IF(O9="","",VLOOKUP(AB9,$K$100:$L$102,2,TRUE))</f>
        <v>ІІІ ур</v>
      </c>
      <c r="AD9" s="16">
        <v>3</v>
      </c>
      <c r="AE9" s="16">
        <v>3</v>
      </c>
      <c r="AF9" s="16">
        <v>3</v>
      </c>
      <c r="AG9" s="16">
        <v>3</v>
      </c>
      <c r="AH9" s="16">
        <v>3</v>
      </c>
      <c r="AI9" s="16">
        <v>3</v>
      </c>
      <c r="AJ9" s="16">
        <v>3</v>
      </c>
      <c r="AK9" s="16">
        <v>3</v>
      </c>
      <c r="AL9" s="75">
        <f t="shared" ref="AL9:AL38" si="2">SUM(AD9:AK9)</f>
        <v>24</v>
      </c>
      <c r="AM9" s="26">
        <f t="shared" ref="AM9:AM38" si="3">AVERAGE(AD9:AK9)</f>
        <v>3</v>
      </c>
      <c r="AN9" s="30" t="str">
        <f t="shared" ref="AN9:AN38" si="4">IF(AH9="","",VLOOKUP(AM9,$K$100:$L$102,2,TRUE))</f>
        <v>ІІІ ур</v>
      </c>
      <c r="AO9" s="16">
        <v>3</v>
      </c>
      <c r="AP9" s="16">
        <v>3</v>
      </c>
      <c r="AQ9" s="16">
        <v>3</v>
      </c>
      <c r="AR9" s="16">
        <v>3</v>
      </c>
      <c r="AS9" s="16">
        <v>3</v>
      </c>
      <c r="AT9" s="16">
        <v>3</v>
      </c>
      <c r="AU9" s="16">
        <v>3</v>
      </c>
      <c r="AV9" s="16">
        <v>3</v>
      </c>
      <c r="AW9" s="75">
        <f>SUM(AO9:AV9)</f>
        <v>24</v>
      </c>
      <c r="AX9" s="26">
        <f>AVERAGE(AW9/8)</f>
        <v>3</v>
      </c>
      <c r="AY9" s="30" t="str">
        <f>IF(AU9="","",VLOOKUP(AX9,$K$100:$L$102,2,TRUE))</f>
        <v>ІІІ ур</v>
      </c>
      <c r="AZ9" s="76">
        <f>L9+AA9+AL9+AW9</f>
        <v>108</v>
      </c>
      <c r="BA9" s="24">
        <f>AZ9/36</f>
        <v>3</v>
      </c>
      <c r="BB9" s="30" t="str">
        <f>IF(AX9="","",VLOOKUP(BA9,$K$100:$L$102,2,TRUE))</f>
        <v>ІІІ ур</v>
      </c>
    </row>
    <row r="10" spans="1:55" ht="19.5" thickBot="1" x14ac:dyDescent="0.3">
      <c r="B10" s="16">
        <v>2</v>
      </c>
      <c r="C10" s="45" t="s">
        <v>55</v>
      </c>
      <c r="D10" s="16">
        <v>3</v>
      </c>
      <c r="E10" s="16">
        <v>2</v>
      </c>
      <c r="F10" s="16">
        <v>2</v>
      </c>
      <c r="G10" s="16">
        <v>2</v>
      </c>
      <c r="H10" s="16">
        <v>3</v>
      </c>
      <c r="I10" s="16">
        <v>3</v>
      </c>
      <c r="J10" s="16">
        <v>2</v>
      </c>
      <c r="K10" s="16">
        <v>3</v>
      </c>
      <c r="L10" s="75">
        <f t="shared" ref="L10:L38" si="5">SUM(D10:K10)</f>
        <v>20</v>
      </c>
      <c r="M10" s="26">
        <f t="shared" ref="M10:M38" si="6">AVERAGE(D10:K10)</f>
        <v>2.5</v>
      </c>
      <c r="N10" s="30" t="str">
        <f t="shared" ref="N10:N38" si="7">IF(E10="","",VLOOKUP(M10,$K$100:$L$102,2,TRUE))</f>
        <v>ІІ ур</v>
      </c>
      <c r="O10" s="16">
        <v>3</v>
      </c>
      <c r="P10" s="16">
        <v>2</v>
      </c>
      <c r="Q10" s="16">
        <v>2</v>
      </c>
      <c r="R10" s="16">
        <v>2</v>
      </c>
      <c r="S10" s="16">
        <v>3</v>
      </c>
      <c r="T10" s="16">
        <v>2</v>
      </c>
      <c r="U10" s="16">
        <v>2</v>
      </c>
      <c r="V10" s="16">
        <v>2</v>
      </c>
      <c r="W10" s="16">
        <v>2</v>
      </c>
      <c r="X10" s="16">
        <v>2</v>
      </c>
      <c r="Y10" s="16">
        <v>2</v>
      </c>
      <c r="Z10" s="16">
        <v>2</v>
      </c>
      <c r="AA10" s="75">
        <f t="shared" ref="AA10:AA38" si="8">SUM(O10:Z10)</f>
        <v>26</v>
      </c>
      <c r="AB10" s="26">
        <f t="shared" ref="AB10:AB38" si="9">AVERAGE(O10:Z10)</f>
        <v>2.1666666666666665</v>
      </c>
      <c r="AC10" s="30" t="str">
        <f t="shared" ref="AC10:AC38" si="10">IF(O10="","",VLOOKUP(AB10,$K$100:$L$102,2,TRUE))</f>
        <v>ІІ ур</v>
      </c>
      <c r="AD10" s="16">
        <v>3</v>
      </c>
      <c r="AE10" s="16">
        <v>2</v>
      </c>
      <c r="AF10" s="16">
        <v>2</v>
      </c>
      <c r="AG10" s="16">
        <v>2</v>
      </c>
      <c r="AH10" s="16">
        <v>3</v>
      </c>
      <c r="AI10" s="16">
        <v>3</v>
      </c>
      <c r="AJ10" s="16">
        <v>2</v>
      </c>
      <c r="AK10" s="16">
        <v>3</v>
      </c>
      <c r="AL10" s="75">
        <f t="shared" si="2"/>
        <v>20</v>
      </c>
      <c r="AM10" s="26">
        <f t="shared" si="3"/>
        <v>2.5</v>
      </c>
      <c r="AN10" s="30" t="str">
        <f t="shared" si="4"/>
        <v>ІІ ур</v>
      </c>
      <c r="AO10" s="16">
        <v>3</v>
      </c>
      <c r="AP10" s="16">
        <v>2</v>
      </c>
      <c r="AQ10" s="16">
        <v>2</v>
      </c>
      <c r="AR10" s="16">
        <v>2</v>
      </c>
      <c r="AS10" s="16">
        <v>3</v>
      </c>
      <c r="AT10" s="16">
        <v>3</v>
      </c>
      <c r="AU10" s="16">
        <v>2</v>
      </c>
      <c r="AV10" s="16">
        <v>3</v>
      </c>
      <c r="AW10" s="75">
        <f t="shared" ref="AW10:AW38" si="11">SUM(AO10:AV10)</f>
        <v>20</v>
      </c>
      <c r="AX10" s="26">
        <f t="shared" ref="AX10:AX38" si="12">AVERAGE(AW10/8)</f>
        <v>2.5</v>
      </c>
      <c r="AY10" s="30" t="str">
        <f t="shared" ref="AY10:AY38" si="13">IF(AU10="","",VLOOKUP(AX10,$K$100:$L$102,2,TRUE))</f>
        <v>ІІ ур</v>
      </c>
      <c r="AZ10" s="76">
        <f t="shared" ref="AZ10:AZ38" si="14">L10+AA10+AL10+AW10</f>
        <v>86</v>
      </c>
      <c r="BA10" s="24">
        <f t="shared" ref="BA10:BA38" si="15">AZ10/36</f>
        <v>2.3888888888888888</v>
      </c>
      <c r="BB10" s="30" t="str">
        <f t="shared" ref="BB10:BB38" si="16">IF(AX10="","",VLOOKUP(BA10,$K$100:$L$102,2,TRUE))</f>
        <v>ІІ ур</v>
      </c>
    </row>
    <row r="11" spans="1:55" ht="15" customHeight="1" thickBot="1" x14ac:dyDescent="0.3">
      <c r="B11" s="16">
        <v>3</v>
      </c>
      <c r="C11" s="45" t="s">
        <v>56</v>
      </c>
      <c r="D11" s="16">
        <v>2</v>
      </c>
      <c r="E11" s="16">
        <v>2</v>
      </c>
      <c r="F11" s="16">
        <v>2</v>
      </c>
      <c r="G11" s="16">
        <v>2</v>
      </c>
      <c r="H11" s="16">
        <v>2</v>
      </c>
      <c r="I11" s="16">
        <v>2</v>
      </c>
      <c r="J11" s="16">
        <v>2</v>
      </c>
      <c r="K11" s="16">
        <v>2</v>
      </c>
      <c r="L11" s="75">
        <f t="shared" si="5"/>
        <v>16</v>
      </c>
      <c r="M11" s="26">
        <f t="shared" si="6"/>
        <v>2</v>
      </c>
      <c r="N11" s="30" t="str">
        <f t="shared" si="7"/>
        <v>ІІ ур</v>
      </c>
      <c r="O11" s="16">
        <v>2</v>
      </c>
      <c r="P11" s="16">
        <v>2</v>
      </c>
      <c r="Q11" s="16">
        <v>2</v>
      </c>
      <c r="R11" s="16">
        <v>2</v>
      </c>
      <c r="S11" s="16">
        <v>2</v>
      </c>
      <c r="T11" s="16">
        <v>2</v>
      </c>
      <c r="U11" s="16">
        <v>2</v>
      </c>
      <c r="V11" s="16">
        <v>2</v>
      </c>
      <c r="W11" s="16">
        <v>2</v>
      </c>
      <c r="X11" s="16">
        <v>2</v>
      </c>
      <c r="Y11" s="16">
        <v>2</v>
      </c>
      <c r="Z11" s="16">
        <v>2</v>
      </c>
      <c r="AA11" s="75">
        <f t="shared" si="8"/>
        <v>24</v>
      </c>
      <c r="AB11" s="26">
        <f t="shared" si="9"/>
        <v>2</v>
      </c>
      <c r="AC11" s="30" t="str">
        <f t="shared" si="10"/>
        <v>ІІ ур</v>
      </c>
      <c r="AD11" s="16">
        <v>2</v>
      </c>
      <c r="AE11" s="16">
        <v>2</v>
      </c>
      <c r="AF11" s="16">
        <v>2</v>
      </c>
      <c r="AG11" s="16">
        <v>2</v>
      </c>
      <c r="AH11" s="16">
        <v>2</v>
      </c>
      <c r="AI11" s="16">
        <v>2</v>
      </c>
      <c r="AJ11" s="16">
        <v>2</v>
      </c>
      <c r="AK11" s="16">
        <v>2</v>
      </c>
      <c r="AL11" s="75">
        <f t="shared" si="2"/>
        <v>16</v>
      </c>
      <c r="AM11" s="26">
        <f t="shared" si="3"/>
        <v>2</v>
      </c>
      <c r="AN11" s="30" t="str">
        <f t="shared" si="4"/>
        <v>ІІ ур</v>
      </c>
      <c r="AO11" s="16">
        <v>2</v>
      </c>
      <c r="AP11" s="16">
        <v>2</v>
      </c>
      <c r="AQ11" s="16">
        <v>2</v>
      </c>
      <c r="AR11" s="16">
        <v>2</v>
      </c>
      <c r="AS11" s="16">
        <v>2</v>
      </c>
      <c r="AT11" s="16">
        <v>2</v>
      </c>
      <c r="AU11" s="16">
        <v>2</v>
      </c>
      <c r="AV11" s="16">
        <v>2</v>
      </c>
      <c r="AW11" s="75">
        <f t="shared" si="11"/>
        <v>16</v>
      </c>
      <c r="AX11" s="26">
        <f t="shared" si="12"/>
        <v>2</v>
      </c>
      <c r="AY11" s="30" t="str">
        <f t="shared" si="13"/>
        <v>ІІ ур</v>
      </c>
      <c r="AZ11" s="76">
        <f t="shared" si="14"/>
        <v>72</v>
      </c>
      <c r="BA11" s="24">
        <f t="shared" si="15"/>
        <v>2</v>
      </c>
      <c r="BB11" s="30" t="str">
        <f t="shared" si="16"/>
        <v>ІІ ур</v>
      </c>
    </row>
    <row r="12" spans="1:55" ht="19.5" thickBot="1" x14ac:dyDescent="0.3">
      <c r="B12" s="16">
        <v>4</v>
      </c>
      <c r="C12" s="45" t="s">
        <v>57</v>
      </c>
      <c r="D12" s="16">
        <v>3</v>
      </c>
      <c r="E12" s="16">
        <v>2</v>
      </c>
      <c r="F12" s="16">
        <v>3</v>
      </c>
      <c r="G12" s="16">
        <v>2</v>
      </c>
      <c r="H12" s="16">
        <v>3</v>
      </c>
      <c r="I12" s="16">
        <v>3</v>
      </c>
      <c r="J12" s="16">
        <v>3</v>
      </c>
      <c r="K12" s="16">
        <v>3</v>
      </c>
      <c r="L12" s="75">
        <f t="shared" si="5"/>
        <v>22</v>
      </c>
      <c r="M12" s="26">
        <f t="shared" si="6"/>
        <v>2.75</v>
      </c>
      <c r="N12" s="30" t="str">
        <f t="shared" si="7"/>
        <v>ІІІ ур</v>
      </c>
      <c r="O12" s="16">
        <v>3</v>
      </c>
      <c r="P12" s="16">
        <v>2</v>
      </c>
      <c r="Q12" s="16">
        <v>3</v>
      </c>
      <c r="R12" s="16">
        <v>2</v>
      </c>
      <c r="S12" s="16">
        <v>3</v>
      </c>
      <c r="T12" s="16">
        <v>2</v>
      </c>
      <c r="U12" s="16">
        <v>3</v>
      </c>
      <c r="V12" s="16">
        <v>2</v>
      </c>
      <c r="W12" s="16">
        <v>2</v>
      </c>
      <c r="X12" s="16">
        <v>3</v>
      </c>
      <c r="Y12" s="16">
        <v>2</v>
      </c>
      <c r="Z12" s="16">
        <v>2</v>
      </c>
      <c r="AA12" s="75">
        <f t="shared" si="8"/>
        <v>29</v>
      </c>
      <c r="AB12" s="26">
        <f t="shared" si="9"/>
        <v>2.4166666666666665</v>
      </c>
      <c r="AC12" s="30" t="str">
        <f t="shared" si="10"/>
        <v>ІІ ур</v>
      </c>
      <c r="AD12" s="16">
        <v>3</v>
      </c>
      <c r="AE12" s="16">
        <v>2</v>
      </c>
      <c r="AF12" s="16">
        <v>3</v>
      </c>
      <c r="AG12" s="16">
        <v>2</v>
      </c>
      <c r="AH12" s="16">
        <v>3</v>
      </c>
      <c r="AI12" s="16">
        <v>3</v>
      </c>
      <c r="AJ12" s="16">
        <v>3</v>
      </c>
      <c r="AK12" s="16">
        <v>3</v>
      </c>
      <c r="AL12" s="75">
        <f t="shared" si="2"/>
        <v>22</v>
      </c>
      <c r="AM12" s="26">
        <f t="shared" si="3"/>
        <v>2.75</v>
      </c>
      <c r="AN12" s="30" t="str">
        <f t="shared" si="4"/>
        <v>ІІІ ур</v>
      </c>
      <c r="AO12" s="16">
        <v>3</v>
      </c>
      <c r="AP12" s="16">
        <v>2</v>
      </c>
      <c r="AQ12" s="16">
        <v>3</v>
      </c>
      <c r="AR12" s="16">
        <v>2</v>
      </c>
      <c r="AS12" s="16">
        <v>3</v>
      </c>
      <c r="AT12" s="16">
        <v>3</v>
      </c>
      <c r="AU12" s="16">
        <v>3</v>
      </c>
      <c r="AV12" s="16">
        <v>3</v>
      </c>
      <c r="AW12" s="75">
        <f t="shared" si="11"/>
        <v>22</v>
      </c>
      <c r="AX12" s="26">
        <f t="shared" si="12"/>
        <v>2.75</v>
      </c>
      <c r="AY12" s="30" t="str">
        <f t="shared" si="13"/>
        <v>ІІІ ур</v>
      </c>
      <c r="AZ12" s="76">
        <f t="shared" si="14"/>
        <v>95</v>
      </c>
      <c r="BA12" s="24">
        <f t="shared" si="15"/>
        <v>2.6388888888888888</v>
      </c>
      <c r="BB12" s="30" t="str">
        <f t="shared" si="16"/>
        <v>ІІІ ур</v>
      </c>
    </row>
    <row r="13" spans="1:55" ht="15" customHeight="1" thickBot="1" x14ac:dyDescent="0.3">
      <c r="B13" s="16">
        <v>5</v>
      </c>
      <c r="C13" s="45" t="s">
        <v>58</v>
      </c>
      <c r="D13" s="16">
        <v>3</v>
      </c>
      <c r="E13" s="16">
        <v>3</v>
      </c>
      <c r="F13" s="16">
        <v>3</v>
      </c>
      <c r="G13" s="16">
        <v>3</v>
      </c>
      <c r="H13" s="16">
        <v>3</v>
      </c>
      <c r="I13" s="16">
        <v>3</v>
      </c>
      <c r="J13" s="16">
        <v>3</v>
      </c>
      <c r="K13" s="16">
        <v>3</v>
      </c>
      <c r="L13" s="75">
        <f t="shared" si="5"/>
        <v>24</v>
      </c>
      <c r="M13" s="26">
        <f t="shared" si="6"/>
        <v>3</v>
      </c>
      <c r="N13" s="30" t="str">
        <f t="shared" si="7"/>
        <v>ІІІ ур</v>
      </c>
      <c r="O13" s="16">
        <v>3</v>
      </c>
      <c r="P13" s="16">
        <v>3</v>
      </c>
      <c r="Q13" s="16">
        <v>3</v>
      </c>
      <c r="R13" s="16">
        <v>3</v>
      </c>
      <c r="S13" s="16">
        <v>3</v>
      </c>
      <c r="T13" s="16">
        <v>3</v>
      </c>
      <c r="U13" s="16">
        <v>3</v>
      </c>
      <c r="V13" s="16">
        <v>3</v>
      </c>
      <c r="W13" s="16">
        <v>3</v>
      </c>
      <c r="X13" s="16">
        <v>3</v>
      </c>
      <c r="Y13" s="16">
        <v>3</v>
      </c>
      <c r="Z13" s="16">
        <v>3</v>
      </c>
      <c r="AA13" s="75">
        <f t="shared" si="8"/>
        <v>36</v>
      </c>
      <c r="AB13" s="26">
        <f t="shared" si="9"/>
        <v>3</v>
      </c>
      <c r="AC13" s="30" t="str">
        <f t="shared" si="10"/>
        <v>ІІІ ур</v>
      </c>
      <c r="AD13" s="16">
        <v>3</v>
      </c>
      <c r="AE13" s="16">
        <v>3</v>
      </c>
      <c r="AF13" s="16">
        <v>3</v>
      </c>
      <c r="AG13" s="16">
        <v>3</v>
      </c>
      <c r="AH13" s="16">
        <v>3</v>
      </c>
      <c r="AI13" s="16">
        <v>3</v>
      </c>
      <c r="AJ13" s="16">
        <v>3</v>
      </c>
      <c r="AK13" s="16">
        <v>3</v>
      </c>
      <c r="AL13" s="75">
        <f t="shared" si="2"/>
        <v>24</v>
      </c>
      <c r="AM13" s="26">
        <f t="shared" si="3"/>
        <v>3</v>
      </c>
      <c r="AN13" s="30" t="str">
        <f t="shared" si="4"/>
        <v>ІІІ ур</v>
      </c>
      <c r="AO13" s="16">
        <v>3</v>
      </c>
      <c r="AP13" s="16">
        <v>3</v>
      </c>
      <c r="AQ13" s="16">
        <v>3</v>
      </c>
      <c r="AR13" s="16">
        <v>3</v>
      </c>
      <c r="AS13" s="16">
        <v>3</v>
      </c>
      <c r="AT13" s="16">
        <v>3</v>
      </c>
      <c r="AU13" s="16">
        <v>3</v>
      </c>
      <c r="AV13" s="16">
        <v>3</v>
      </c>
      <c r="AW13" s="75">
        <f t="shared" si="11"/>
        <v>24</v>
      </c>
      <c r="AX13" s="26">
        <f t="shared" si="12"/>
        <v>3</v>
      </c>
      <c r="AY13" s="30" t="str">
        <f t="shared" si="13"/>
        <v>ІІІ ур</v>
      </c>
      <c r="AZ13" s="76">
        <f t="shared" si="14"/>
        <v>108</v>
      </c>
      <c r="BA13" s="24">
        <f t="shared" si="15"/>
        <v>3</v>
      </c>
      <c r="BB13" s="30" t="str">
        <f t="shared" si="16"/>
        <v>ІІІ ур</v>
      </c>
    </row>
    <row r="14" spans="1:55" ht="19.5" thickBot="1" x14ac:dyDescent="0.3">
      <c r="B14" s="16">
        <v>6</v>
      </c>
      <c r="C14" s="45" t="s">
        <v>59</v>
      </c>
      <c r="D14" s="16">
        <v>3</v>
      </c>
      <c r="E14" s="16">
        <v>2</v>
      </c>
      <c r="F14" s="16">
        <v>3</v>
      </c>
      <c r="G14" s="16">
        <v>2</v>
      </c>
      <c r="H14" s="16">
        <v>3</v>
      </c>
      <c r="I14" s="16">
        <v>2</v>
      </c>
      <c r="J14" s="16">
        <v>3</v>
      </c>
      <c r="K14" s="16">
        <v>2</v>
      </c>
      <c r="L14" s="75">
        <f t="shared" si="5"/>
        <v>20</v>
      </c>
      <c r="M14" s="26">
        <f t="shared" si="6"/>
        <v>2.5</v>
      </c>
      <c r="N14" s="30" t="str">
        <f t="shared" si="7"/>
        <v>ІІ ур</v>
      </c>
      <c r="O14" s="16">
        <v>3</v>
      </c>
      <c r="P14" s="16">
        <v>2</v>
      </c>
      <c r="Q14" s="16">
        <v>3</v>
      </c>
      <c r="R14" s="16">
        <v>2</v>
      </c>
      <c r="S14" s="16">
        <v>3</v>
      </c>
      <c r="T14" s="16">
        <v>2</v>
      </c>
      <c r="U14" s="16">
        <v>3</v>
      </c>
      <c r="V14" s="16">
        <v>2</v>
      </c>
      <c r="W14" s="16">
        <v>2</v>
      </c>
      <c r="X14" s="16">
        <v>3</v>
      </c>
      <c r="Y14" s="16">
        <v>2</v>
      </c>
      <c r="Z14" s="16">
        <v>2</v>
      </c>
      <c r="AA14" s="75">
        <f t="shared" si="8"/>
        <v>29</v>
      </c>
      <c r="AB14" s="26">
        <f t="shared" si="9"/>
        <v>2.4166666666666665</v>
      </c>
      <c r="AC14" s="30" t="str">
        <f t="shared" si="10"/>
        <v>ІІ ур</v>
      </c>
      <c r="AD14" s="16">
        <v>3</v>
      </c>
      <c r="AE14" s="16">
        <v>2</v>
      </c>
      <c r="AF14" s="16">
        <v>3</v>
      </c>
      <c r="AG14" s="16">
        <v>2</v>
      </c>
      <c r="AH14" s="16">
        <v>3</v>
      </c>
      <c r="AI14" s="16">
        <v>2</v>
      </c>
      <c r="AJ14" s="16">
        <v>3</v>
      </c>
      <c r="AK14" s="16">
        <v>2</v>
      </c>
      <c r="AL14" s="75">
        <f t="shared" si="2"/>
        <v>20</v>
      </c>
      <c r="AM14" s="26">
        <f t="shared" si="3"/>
        <v>2.5</v>
      </c>
      <c r="AN14" s="30" t="str">
        <f t="shared" si="4"/>
        <v>ІІ ур</v>
      </c>
      <c r="AO14" s="16">
        <v>3</v>
      </c>
      <c r="AP14" s="16">
        <v>2</v>
      </c>
      <c r="AQ14" s="16">
        <v>3</v>
      </c>
      <c r="AR14" s="16">
        <v>2</v>
      </c>
      <c r="AS14" s="16">
        <v>3</v>
      </c>
      <c r="AT14" s="16">
        <v>2</v>
      </c>
      <c r="AU14" s="16">
        <v>3</v>
      </c>
      <c r="AV14" s="16">
        <v>2</v>
      </c>
      <c r="AW14" s="75">
        <f t="shared" si="11"/>
        <v>20</v>
      </c>
      <c r="AX14" s="26">
        <f t="shared" si="12"/>
        <v>2.5</v>
      </c>
      <c r="AY14" s="30" t="str">
        <f t="shared" si="13"/>
        <v>ІІ ур</v>
      </c>
      <c r="AZ14" s="76">
        <f t="shared" si="14"/>
        <v>89</v>
      </c>
      <c r="BA14" s="24">
        <f t="shared" si="15"/>
        <v>2.4722222222222223</v>
      </c>
      <c r="BB14" s="30" t="str">
        <f t="shared" si="16"/>
        <v>ІІ ур</v>
      </c>
    </row>
    <row r="15" spans="1:55" ht="15" customHeight="1" thickBot="1" x14ac:dyDescent="0.3">
      <c r="B15" s="16">
        <v>7</v>
      </c>
      <c r="C15" s="45" t="s">
        <v>60</v>
      </c>
      <c r="D15" s="16">
        <v>3</v>
      </c>
      <c r="E15" s="16">
        <v>2</v>
      </c>
      <c r="F15" s="16">
        <v>3</v>
      </c>
      <c r="G15" s="16">
        <v>2</v>
      </c>
      <c r="H15" s="16">
        <v>3</v>
      </c>
      <c r="I15" s="16">
        <v>3</v>
      </c>
      <c r="J15" s="16">
        <v>3</v>
      </c>
      <c r="K15" s="16">
        <v>3</v>
      </c>
      <c r="L15" s="75">
        <f t="shared" si="5"/>
        <v>22</v>
      </c>
      <c r="M15" s="26">
        <f t="shared" si="6"/>
        <v>2.75</v>
      </c>
      <c r="N15" s="30" t="str">
        <f t="shared" si="7"/>
        <v>ІІІ ур</v>
      </c>
      <c r="O15" s="16">
        <v>3</v>
      </c>
      <c r="P15" s="16">
        <v>2</v>
      </c>
      <c r="Q15" s="16">
        <v>3</v>
      </c>
      <c r="R15" s="16">
        <v>2</v>
      </c>
      <c r="S15" s="16">
        <v>3</v>
      </c>
      <c r="T15" s="16">
        <v>2</v>
      </c>
      <c r="U15" s="16">
        <v>3</v>
      </c>
      <c r="V15" s="16">
        <v>2</v>
      </c>
      <c r="W15" s="16">
        <v>2</v>
      </c>
      <c r="X15" s="16">
        <v>3</v>
      </c>
      <c r="Y15" s="16">
        <v>2</v>
      </c>
      <c r="Z15" s="16">
        <v>2</v>
      </c>
      <c r="AA15" s="75">
        <f t="shared" si="8"/>
        <v>29</v>
      </c>
      <c r="AB15" s="26">
        <f t="shared" si="9"/>
        <v>2.4166666666666665</v>
      </c>
      <c r="AC15" s="30" t="str">
        <f t="shared" si="10"/>
        <v>ІІ ур</v>
      </c>
      <c r="AD15" s="16">
        <v>3</v>
      </c>
      <c r="AE15" s="16">
        <v>2</v>
      </c>
      <c r="AF15" s="16">
        <v>3</v>
      </c>
      <c r="AG15" s="16">
        <v>2</v>
      </c>
      <c r="AH15" s="16">
        <v>3</v>
      </c>
      <c r="AI15" s="16">
        <v>3</v>
      </c>
      <c r="AJ15" s="16">
        <v>3</v>
      </c>
      <c r="AK15" s="16">
        <v>3</v>
      </c>
      <c r="AL15" s="75">
        <f t="shared" si="2"/>
        <v>22</v>
      </c>
      <c r="AM15" s="26">
        <f t="shared" si="3"/>
        <v>2.75</v>
      </c>
      <c r="AN15" s="30" t="str">
        <f t="shared" si="4"/>
        <v>ІІІ ур</v>
      </c>
      <c r="AO15" s="16">
        <v>3</v>
      </c>
      <c r="AP15" s="16">
        <v>2</v>
      </c>
      <c r="AQ15" s="16">
        <v>3</v>
      </c>
      <c r="AR15" s="16">
        <v>2</v>
      </c>
      <c r="AS15" s="16">
        <v>3</v>
      </c>
      <c r="AT15" s="16">
        <v>3</v>
      </c>
      <c r="AU15" s="16">
        <v>3</v>
      </c>
      <c r="AV15" s="16">
        <v>3</v>
      </c>
      <c r="AW15" s="75">
        <f t="shared" si="11"/>
        <v>22</v>
      </c>
      <c r="AX15" s="26">
        <f t="shared" si="12"/>
        <v>2.75</v>
      </c>
      <c r="AY15" s="30" t="str">
        <f t="shared" si="13"/>
        <v>ІІІ ур</v>
      </c>
      <c r="AZ15" s="76">
        <f t="shared" si="14"/>
        <v>95</v>
      </c>
      <c r="BA15" s="24">
        <f t="shared" si="15"/>
        <v>2.6388888888888888</v>
      </c>
      <c r="BB15" s="30" t="str">
        <f t="shared" si="16"/>
        <v>ІІІ ур</v>
      </c>
    </row>
    <row r="16" spans="1:55" ht="19.5" thickBot="1" x14ac:dyDescent="0.3">
      <c r="B16" s="16">
        <v>8</v>
      </c>
      <c r="C16" s="45" t="s">
        <v>61</v>
      </c>
      <c r="D16" s="16">
        <v>2</v>
      </c>
      <c r="E16" s="16">
        <v>3</v>
      </c>
      <c r="F16" s="16">
        <v>2</v>
      </c>
      <c r="G16" s="16">
        <v>2</v>
      </c>
      <c r="H16" s="16">
        <v>2</v>
      </c>
      <c r="I16" s="16">
        <v>2</v>
      </c>
      <c r="J16" s="16">
        <v>2</v>
      </c>
      <c r="K16" s="16">
        <v>3</v>
      </c>
      <c r="L16" s="75">
        <f t="shared" si="5"/>
        <v>18</v>
      </c>
      <c r="M16" s="26">
        <f t="shared" si="6"/>
        <v>2.25</v>
      </c>
      <c r="N16" s="30" t="str">
        <f t="shared" si="7"/>
        <v>ІІ ур</v>
      </c>
      <c r="O16" s="16">
        <v>2</v>
      </c>
      <c r="P16" s="16">
        <v>3</v>
      </c>
      <c r="Q16" s="16">
        <v>2</v>
      </c>
      <c r="R16" s="16">
        <v>2</v>
      </c>
      <c r="S16" s="16">
        <v>2</v>
      </c>
      <c r="T16" s="16">
        <v>3</v>
      </c>
      <c r="U16" s="16">
        <v>2</v>
      </c>
      <c r="V16" s="16">
        <v>2</v>
      </c>
      <c r="W16" s="16">
        <v>3</v>
      </c>
      <c r="X16" s="16">
        <v>2</v>
      </c>
      <c r="Y16" s="16">
        <v>2</v>
      </c>
      <c r="Z16" s="16">
        <v>2</v>
      </c>
      <c r="AA16" s="75">
        <f t="shared" si="8"/>
        <v>27</v>
      </c>
      <c r="AB16" s="26">
        <f t="shared" si="9"/>
        <v>2.25</v>
      </c>
      <c r="AC16" s="30" t="str">
        <f t="shared" si="10"/>
        <v>ІІ ур</v>
      </c>
      <c r="AD16" s="16">
        <v>2</v>
      </c>
      <c r="AE16" s="16">
        <v>3</v>
      </c>
      <c r="AF16" s="16">
        <v>2</v>
      </c>
      <c r="AG16" s="16">
        <v>2</v>
      </c>
      <c r="AH16" s="16">
        <v>2</v>
      </c>
      <c r="AI16" s="16">
        <v>2</v>
      </c>
      <c r="AJ16" s="16">
        <v>2</v>
      </c>
      <c r="AK16" s="16">
        <v>3</v>
      </c>
      <c r="AL16" s="75">
        <f t="shared" si="2"/>
        <v>18</v>
      </c>
      <c r="AM16" s="26">
        <f t="shared" si="3"/>
        <v>2.25</v>
      </c>
      <c r="AN16" s="30" t="str">
        <f t="shared" si="4"/>
        <v>ІІ ур</v>
      </c>
      <c r="AO16" s="16">
        <v>2</v>
      </c>
      <c r="AP16" s="16">
        <v>3</v>
      </c>
      <c r="AQ16" s="16">
        <v>2</v>
      </c>
      <c r="AR16" s="16">
        <v>2</v>
      </c>
      <c r="AS16" s="16">
        <v>2</v>
      </c>
      <c r="AT16" s="16">
        <v>2</v>
      </c>
      <c r="AU16" s="16">
        <v>2</v>
      </c>
      <c r="AV16" s="16">
        <v>3</v>
      </c>
      <c r="AW16" s="75">
        <f t="shared" si="11"/>
        <v>18</v>
      </c>
      <c r="AX16" s="26">
        <f t="shared" si="12"/>
        <v>2.25</v>
      </c>
      <c r="AY16" s="30" t="str">
        <f t="shared" si="13"/>
        <v>ІІ ур</v>
      </c>
      <c r="AZ16" s="76">
        <f t="shared" si="14"/>
        <v>81</v>
      </c>
      <c r="BA16" s="24">
        <f t="shared" si="15"/>
        <v>2.25</v>
      </c>
      <c r="BB16" s="30" t="str">
        <f t="shared" si="16"/>
        <v>ІІ ур</v>
      </c>
    </row>
    <row r="17" spans="2:54" ht="15" customHeight="1" thickBot="1" x14ac:dyDescent="0.3">
      <c r="B17" s="16">
        <v>9</v>
      </c>
      <c r="C17" s="45" t="s">
        <v>62</v>
      </c>
      <c r="D17" s="16">
        <v>3</v>
      </c>
      <c r="E17" s="16">
        <v>3</v>
      </c>
      <c r="F17" s="16">
        <v>3</v>
      </c>
      <c r="G17" s="16">
        <v>3</v>
      </c>
      <c r="H17" s="16">
        <v>3</v>
      </c>
      <c r="I17" s="16">
        <v>3</v>
      </c>
      <c r="J17" s="16">
        <v>3</v>
      </c>
      <c r="K17" s="16">
        <v>3</v>
      </c>
      <c r="L17" s="75">
        <f t="shared" si="5"/>
        <v>24</v>
      </c>
      <c r="M17" s="26">
        <f t="shared" si="6"/>
        <v>3</v>
      </c>
      <c r="N17" s="30" t="str">
        <f t="shared" si="7"/>
        <v>ІІІ ур</v>
      </c>
      <c r="O17" s="16">
        <v>3</v>
      </c>
      <c r="P17" s="16">
        <v>3</v>
      </c>
      <c r="Q17" s="16">
        <v>3</v>
      </c>
      <c r="R17" s="16">
        <v>3</v>
      </c>
      <c r="S17" s="16">
        <v>3</v>
      </c>
      <c r="T17" s="16">
        <v>3</v>
      </c>
      <c r="U17" s="16">
        <v>3</v>
      </c>
      <c r="V17" s="16">
        <v>3</v>
      </c>
      <c r="W17" s="16">
        <v>3</v>
      </c>
      <c r="X17" s="16">
        <v>3</v>
      </c>
      <c r="Y17" s="16">
        <v>3</v>
      </c>
      <c r="Z17" s="16">
        <v>3</v>
      </c>
      <c r="AA17" s="75">
        <f t="shared" si="8"/>
        <v>36</v>
      </c>
      <c r="AB17" s="26">
        <f t="shared" si="9"/>
        <v>3</v>
      </c>
      <c r="AC17" s="30" t="str">
        <f t="shared" si="10"/>
        <v>ІІІ ур</v>
      </c>
      <c r="AD17" s="16">
        <v>3</v>
      </c>
      <c r="AE17" s="16">
        <v>3</v>
      </c>
      <c r="AF17" s="16">
        <v>3</v>
      </c>
      <c r="AG17" s="16">
        <v>3</v>
      </c>
      <c r="AH17" s="16">
        <v>3</v>
      </c>
      <c r="AI17" s="16">
        <v>3</v>
      </c>
      <c r="AJ17" s="16">
        <v>3</v>
      </c>
      <c r="AK17" s="16">
        <v>3</v>
      </c>
      <c r="AL17" s="75">
        <f t="shared" si="2"/>
        <v>24</v>
      </c>
      <c r="AM17" s="26">
        <f t="shared" si="3"/>
        <v>3</v>
      </c>
      <c r="AN17" s="30" t="str">
        <f t="shared" si="4"/>
        <v>ІІІ ур</v>
      </c>
      <c r="AO17" s="16">
        <v>3</v>
      </c>
      <c r="AP17" s="16">
        <v>3</v>
      </c>
      <c r="AQ17" s="16">
        <v>3</v>
      </c>
      <c r="AR17" s="16">
        <v>3</v>
      </c>
      <c r="AS17" s="16">
        <v>3</v>
      </c>
      <c r="AT17" s="16">
        <v>3</v>
      </c>
      <c r="AU17" s="16">
        <v>3</v>
      </c>
      <c r="AV17" s="16">
        <v>3</v>
      </c>
      <c r="AW17" s="75">
        <f t="shared" si="11"/>
        <v>24</v>
      </c>
      <c r="AX17" s="26">
        <f t="shared" si="12"/>
        <v>3</v>
      </c>
      <c r="AY17" s="30" t="str">
        <f t="shared" si="13"/>
        <v>ІІІ ур</v>
      </c>
      <c r="AZ17" s="76">
        <f t="shared" si="14"/>
        <v>108</v>
      </c>
      <c r="BA17" s="24">
        <f t="shared" si="15"/>
        <v>3</v>
      </c>
      <c r="BB17" s="30" t="str">
        <f t="shared" si="16"/>
        <v>ІІІ ур</v>
      </c>
    </row>
    <row r="18" spans="2:54" ht="19.5" thickBot="1" x14ac:dyDescent="0.3">
      <c r="B18" s="16">
        <v>10</v>
      </c>
      <c r="C18" s="45" t="s">
        <v>63</v>
      </c>
      <c r="D18" s="16">
        <v>3</v>
      </c>
      <c r="E18" s="16">
        <v>2</v>
      </c>
      <c r="F18" s="16">
        <v>3</v>
      </c>
      <c r="G18" s="16">
        <v>2</v>
      </c>
      <c r="H18" s="16">
        <v>3</v>
      </c>
      <c r="I18" s="16">
        <v>3</v>
      </c>
      <c r="J18" s="16">
        <v>3</v>
      </c>
      <c r="K18" s="16">
        <v>3</v>
      </c>
      <c r="L18" s="75">
        <f t="shared" si="5"/>
        <v>22</v>
      </c>
      <c r="M18" s="26">
        <f t="shared" si="6"/>
        <v>2.75</v>
      </c>
      <c r="N18" s="30" t="str">
        <f t="shared" si="7"/>
        <v>ІІІ ур</v>
      </c>
      <c r="O18" s="16">
        <v>3</v>
      </c>
      <c r="P18" s="16">
        <v>2</v>
      </c>
      <c r="Q18" s="16">
        <v>3</v>
      </c>
      <c r="R18" s="16">
        <v>2</v>
      </c>
      <c r="S18" s="16">
        <v>3</v>
      </c>
      <c r="T18" s="16">
        <v>2</v>
      </c>
      <c r="U18" s="16">
        <v>3</v>
      </c>
      <c r="V18" s="16">
        <v>2</v>
      </c>
      <c r="W18" s="16">
        <v>2</v>
      </c>
      <c r="X18" s="16">
        <v>3</v>
      </c>
      <c r="Y18" s="16">
        <v>2</v>
      </c>
      <c r="Z18" s="16">
        <v>2</v>
      </c>
      <c r="AA18" s="75">
        <f t="shared" si="8"/>
        <v>29</v>
      </c>
      <c r="AB18" s="26">
        <f t="shared" si="9"/>
        <v>2.4166666666666665</v>
      </c>
      <c r="AC18" s="30" t="str">
        <f t="shared" si="10"/>
        <v>ІІ ур</v>
      </c>
      <c r="AD18" s="16">
        <v>3</v>
      </c>
      <c r="AE18" s="16">
        <v>2</v>
      </c>
      <c r="AF18" s="16">
        <v>3</v>
      </c>
      <c r="AG18" s="16">
        <v>2</v>
      </c>
      <c r="AH18" s="16">
        <v>3</v>
      </c>
      <c r="AI18" s="16">
        <v>3</v>
      </c>
      <c r="AJ18" s="16">
        <v>3</v>
      </c>
      <c r="AK18" s="16">
        <v>3</v>
      </c>
      <c r="AL18" s="75">
        <f t="shared" si="2"/>
        <v>22</v>
      </c>
      <c r="AM18" s="26">
        <f t="shared" si="3"/>
        <v>2.75</v>
      </c>
      <c r="AN18" s="30" t="str">
        <f t="shared" si="4"/>
        <v>ІІІ ур</v>
      </c>
      <c r="AO18" s="16">
        <v>3</v>
      </c>
      <c r="AP18" s="16">
        <v>2</v>
      </c>
      <c r="AQ18" s="16">
        <v>3</v>
      </c>
      <c r="AR18" s="16">
        <v>2</v>
      </c>
      <c r="AS18" s="16">
        <v>3</v>
      </c>
      <c r="AT18" s="16">
        <v>3</v>
      </c>
      <c r="AU18" s="16">
        <v>3</v>
      </c>
      <c r="AV18" s="16">
        <v>3</v>
      </c>
      <c r="AW18" s="75">
        <f t="shared" si="11"/>
        <v>22</v>
      </c>
      <c r="AX18" s="26">
        <f t="shared" si="12"/>
        <v>2.75</v>
      </c>
      <c r="AY18" s="30" t="str">
        <f t="shared" si="13"/>
        <v>ІІІ ур</v>
      </c>
      <c r="AZ18" s="76">
        <f t="shared" si="14"/>
        <v>95</v>
      </c>
      <c r="BA18" s="24">
        <f t="shared" si="15"/>
        <v>2.6388888888888888</v>
      </c>
      <c r="BB18" s="30" t="str">
        <f t="shared" si="16"/>
        <v>ІІІ ур</v>
      </c>
    </row>
    <row r="19" spans="2:54" ht="15" customHeight="1" thickBot="1" x14ac:dyDescent="0.3">
      <c r="B19" s="16">
        <v>11</v>
      </c>
      <c r="C19" s="45" t="s">
        <v>64</v>
      </c>
      <c r="D19" s="16">
        <v>3</v>
      </c>
      <c r="E19" s="16">
        <v>2</v>
      </c>
      <c r="F19" s="16">
        <v>3</v>
      </c>
      <c r="G19" s="16">
        <v>2</v>
      </c>
      <c r="H19" s="16">
        <v>3</v>
      </c>
      <c r="I19" s="16">
        <v>3</v>
      </c>
      <c r="J19" s="16">
        <v>3</v>
      </c>
      <c r="K19" s="16">
        <v>3</v>
      </c>
      <c r="L19" s="75">
        <f t="shared" si="5"/>
        <v>22</v>
      </c>
      <c r="M19" s="26">
        <f t="shared" si="6"/>
        <v>2.75</v>
      </c>
      <c r="N19" s="30" t="str">
        <f t="shared" si="7"/>
        <v>ІІІ ур</v>
      </c>
      <c r="O19" s="16">
        <v>3</v>
      </c>
      <c r="P19" s="16">
        <v>2</v>
      </c>
      <c r="Q19" s="16">
        <v>3</v>
      </c>
      <c r="R19" s="16">
        <v>2</v>
      </c>
      <c r="S19" s="16">
        <v>3</v>
      </c>
      <c r="T19" s="16">
        <v>2</v>
      </c>
      <c r="U19" s="16">
        <v>3</v>
      </c>
      <c r="V19" s="16">
        <v>2</v>
      </c>
      <c r="W19" s="16">
        <v>2</v>
      </c>
      <c r="X19" s="16">
        <v>3</v>
      </c>
      <c r="Y19" s="16">
        <v>2</v>
      </c>
      <c r="Z19" s="16">
        <v>2</v>
      </c>
      <c r="AA19" s="75">
        <f t="shared" si="8"/>
        <v>29</v>
      </c>
      <c r="AB19" s="26">
        <f t="shared" si="9"/>
        <v>2.4166666666666665</v>
      </c>
      <c r="AC19" s="30" t="str">
        <f t="shared" si="10"/>
        <v>ІІ ур</v>
      </c>
      <c r="AD19" s="16">
        <v>3</v>
      </c>
      <c r="AE19" s="16">
        <v>2</v>
      </c>
      <c r="AF19" s="16">
        <v>3</v>
      </c>
      <c r="AG19" s="16">
        <v>2</v>
      </c>
      <c r="AH19" s="16">
        <v>3</v>
      </c>
      <c r="AI19" s="16">
        <v>3</v>
      </c>
      <c r="AJ19" s="16">
        <v>3</v>
      </c>
      <c r="AK19" s="16">
        <v>3</v>
      </c>
      <c r="AL19" s="75">
        <f t="shared" si="2"/>
        <v>22</v>
      </c>
      <c r="AM19" s="26">
        <f t="shared" si="3"/>
        <v>2.75</v>
      </c>
      <c r="AN19" s="30" t="str">
        <f t="shared" si="4"/>
        <v>ІІІ ур</v>
      </c>
      <c r="AO19" s="16">
        <v>3</v>
      </c>
      <c r="AP19" s="16">
        <v>2</v>
      </c>
      <c r="AQ19" s="16">
        <v>3</v>
      </c>
      <c r="AR19" s="16">
        <v>2</v>
      </c>
      <c r="AS19" s="16">
        <v>3</v>
      </c>
      <c r="AT19" s="16">
        <v>3</v>
      </c>
      <c r="AU19" s="16">
        <v>3</v>
      </c>
      <c r="AV19" s="16">
        <v>3</v>
      </c>
      <c r="AW19" s="75">
        <f t="shared" si="11"/>
        <v>22</v>
      </c>
      <c r="AX19" s="26">
        <f t="shared" si="12"/>
        <v>2.75</v>
      </c>
      <c r="AY19" s="30" t="str">
        <f t="shared" si="13"/>
        <v>ІІІ ур</v>
      </c>
      <c r="AZ19" s="76">
        <f t="shared" si="14"/>
        <v>95</v>
      </c>
      <c r="BA19" s="24">
        <f t="shared" si="15"/>
        <v>2.6388888888888888</v>
      </c>
      <c r="BB19" s="30" t="str">
        <f t="shared" si="16"/>
        <v>ІІІ ур</v>
      </c>
    </row>
    <row r="20" spans="2:54" ht="19.5" thickBot="1" x14ac:dyDescent="0.3">
      <c r="B20" s="16">
        <v>12</v>
      </c>
      <c r="C20" s="45" t="s">
        <v>65</v>
      </c>
      <c r="D20" s="16">
        <v>3</v>
      </c>
      <c r="E20" s="16">
        <v>3</v>
      </c>
      <c r="F20" s="16">
        <v>3</v>
      </c>
      <c r="G20" s="16">
        <v>3</v>
      </c>
      <c r="H20" s="16">
        <v>3</v>
      </c>
      <c r="I20" s="16">
        <v>3</v>
      </c>
      <c r="J20" s="16">
        <v>3</v>
      </c>
      <c r="K20" s="16">
        <v>3</v>
      </c>
      <c r="L20" s="75">
        <f t="shared" si="5"/>
        <v>24</v>
      </c>
      <c r="M20" s="26">
        <f t="shared" si="6"/>
        <v>3</v>
      </c>
      <c r="N20" s="30" t="str">
        <f t="shared" si="7"/>
        <v>ІІІ ур</v>
      </c>
      <c r="O20" s="16">
        <v>3</v>
      </c>
      <c r="P20" s="16">
        <v>3</v>
      </c>
      <c r="Q20" s="16">
        <v>3</v>
      </c>
      <c r="R20" s="16">
        <v>3</v>
      </c>
      <c r="S20" s="16">
        <v>3</v>
      </c>
      <c r="T20" s="16">
        <v>3</v>
      </c>
      <c r="U20" s="16">
        <v>3</v>
      </c>
      <c r="V20" s="16">
        <v>3</v>
      </c>
      <c r="W20" s="16">
        <v>3</v>
      </c>
      <c r="X20" s="16">
        <v>3</v>
      </c>
      <c r="Y20" s="16">
        <v>3</v>
      </c>
      <c r="Z20" s="16">
        <v>3</v>
      </c>
      <c r="AA20" s="75">
        <f t="shared" si="8"/>
        <v>36</v>
      </c>
      <c r="AB20" s="26">
        <f t="shared" si="9"/>
        <v>3</v>
      </c>
      <c r="AC20" s="30" t="str">
        <f t="shared" si="10"/>
        <v>ІІІ ур</v>
      </c>
      <c r="AD20" s="16">
        <v>3</v>
      </c>
      <c r="AE20" s="16">
        <v>3</v>
      </c>
      <c r="AF20" s="16">
        <v>3</v>
      </c>
      <c r="AG20" s="16">
        <v>3</v>
      </c>
      <c r="AH20" s="16">
        <v>3</v>
      </c>
      <c r="AI20" s="16">
        <v>3</v>
      </c>
      <c r="AJ20" s="16">
        <v>3</v>
      </c>
      <c r="AK20" s="16">
        <v>3</v>
      </c>
      <c r="AL20" s="75">
        <f t="shared" si="2"/>
        <v>24</v>
      </c>
      <c r="AM20" s="26">
        <f t="shared" si="3"/>
        <v>3</v>
      </c>
      <c r="AN20" s="30" t="str">
        <f t="shared" si="4"/>
        <v>ІІІ ур</v>
      </c>
      <c r="AO20" s="16">
        <v>3</v>
      </c>
      <c r="AP20" s="16">
        <v>3</v>
      </c>
      <c r="AQ20" s="16">
        <v>3</v>
      </c>
      <c r="AR20" s="16">
        <v>3</v>
      </c>
      <c r="AS20" s="16">
        <v>3</v>
      </c>
      <c r="AT20" s="16">
        <v>3</v>
      </c>
      <c r="AU20" s="16">
        <v>3</v>
      </c>
      <c r="AV20" s="16">
        <v>3</v>
      </c>
      <c r="AW20" s="75">
        <f t="shared" si="11"/>
        <v>24</v>
      </c>
      <c r="AX20" s="26">
        <f t="shared" si="12"/>
        <v>3</v>
      </c>
      <c r="AY20" s="30" t="str">
        <f t="shared" si="13"/>
        <v>ІІІ ур</v>
      </c>
      <c r="AZ20" s="76">
        <f t="shared" si="14"/>
        <v>108</v>
      </c>
      <c r="BA20" s="24">
        <f t="shared" si="15"/>
        <v>3</v>
      </c>
      <c r="BB20" s="30" t="str">
        <f t="shared" si="16"/>
        <v>ІІІ ур</v>
      </c>
    </row>
    <row r="21" spans="2:54" ht="15" customHeight="1" thickBot="1" x14ac:dyDescent="0.3">
      <c r="B21" s="16">
        <v>13</v>
      </c>
      <c r="C21" s="45" t="s">
        <v>66</v>
      </c>
      <c r="D21" s="16">
        <v>3</v>
      </c>
      <c r="E21" s="16">
        <v>3</v>
      </c>
      <c r="F21" s="16">
        <v>3</v>
      </c>
      <c r="G21" s="16">
        <v>3</v>
      </c>
      <c r="H21" s="16">
        <v>3</v>
      </c>
      <c r="I21" s="16">
        <v>3</v>
      </c>
      <c r="J21" s="16">
        <v>3</v>
      </c>
      <c r="K21" s="16">
        <v>3</v>
      </c>
      <c r="L21" s="75">
        <f t="shared" si="5"/>
        <v>24</v>
      </c>
      <c r="M21" s="26">
        <f t="shared" si="6"/>
        <v>3</v>
      </c>
      <c r="N21" s="30" t="str">
        <f t="shared" si="7"/>
        <v>ІІІ ур</v>
      </c>
      <c r="O21" s="16">
        <v>3</v>
      </c>
      <c r="P21" s="16">
        <v>3</v>
      </c>
      <c r="Q21" s="16">
        <v>3</v>
      </c>
      <c r="R21" s="16">
        <v>3</v>
      </c>
      <c r="S21" s="16">
        <v>3</v>
      </c>
      <c r="T21" s="16">
        <v>3</v>
      </c>
      <c r="U21" s="16">
        <v>3</v>
      </c>
      <c r="V21" s="16">
        <v>3</v>
      </c>
      <c r="W21" s="16">
        <v>3</v>
      </c>
      <c r="X21" s="16">
        <v>3</v>
      </c>
      <c r="Y21" s="16">
        <v>3</v>
      </c>
      <c r="Z21" s="16">
        <v>3</v>
      </c>
      <c r="AA21" s="75">
        <f t="shared" si="8"/>
        <v>36</v>
      </c>
      <c r="AB21" s="26">
        <f t="shared" si="9"/>
        <v>3</v>
      </c>
      <c r="AC21" s="30" t="str">
        <f t="shared" si="10"/>
        <v>ІІІ ур</v>
      </c>
      <c r="AD21" s="16">
        <v>3</v>
      </c>
      <c r="AE21" s="16">
        <v>3</v>
      </c>
      <c r="AF21" s="16">
        <v>3</v>
      </c>
      <c r="AG21" s="16">
        <v>3</v>
      </c>
      <c r="AH21" s="16">
        <v>3</v>
      </c>
      <c r="AI21" s="16">
        <v>3</v>
      </c>
      <c r="AJ21" s="16">
        <v>3</v>
      </c>
      <c r="AK21" s="16">
        <v>3</v>
      </c>
      <c r="AL21" s="75">
        <f t="shared" si="2"/>
        <v>24</v>
      </c>
      <c r="AM21" s="26">
        <f t="shared" si="3"/>
        <v>3</v>
      </c>
      <c r="AN21" s="30" t="str">
        <f t="shared" si="4"/>
        <v>ІІІ ур</v>
      </c>
      <c r="AO21" s="16">
        <v>3</v>
      </c>
      <c r="AP21" s="16">
        <v>3</v>
      </c>
      <c r="AQ21" s="16">
        <v>3</v>
      </c>
      <c r="AR21" s="16">
        <v>3</v>
      </c>
      <c r="AS21" s="16">
        <v>3</v>
      </c>
      <c r="AT21" s="16">
        <v>3</v>
      </c>
      <c r="AU21" s="16">
        <v>3</v>
      </c>
      <c r="AV21" s="16">
        <v>3</v>
      </c>
      <c r="AW21" s="75">
        <f t="shared" si="11"/>
        <v>24</v>
      </c>
      <c r="AX21" s="26">
        <f t="shared" si="12"/>
        <v>3</v>
      </c>
      <c r="AY21" s="30" t="str">
        <f t="shared" si="13"/>
        <v>ІІІ ур</v>
      </c>
      <c r="AZ21" s="76">
        <f t="shared" si="14"/>
        <v>108</v>
      </c>
      <c r="BA21" s="24">
        <f t="shared" si="15"/>
        <v>3</v>
      </c>
      <c r="BB21" s="30" t="str">
        <f t="shared" si="16"/>
        <v>ІІІ ур</v>
      </c>
    </row>
    <row r="22" spans="2:54" ht="19.5" thickBot="1" x14ac:dyDescent="0.3">
      <c r="B22" s="16">
        <v>14</v>
      </c>
      <c r="C22" s="45" t="s">
        <v>67</v>
      </c>
      <c r="D22" s="16">
        <v>2</v>
      </c>
      <c r="E22" s="16">
        <v>3</v>
      </c>
      <c r="F22" s="16">
        <v>2</v>
      </c>
      <c r="G22" s="16">
        <v>3</v>
      </c>
      <c r="H22" s="16">
        <v>2</v>
      </c>
      <c r="I22" s="16">
        <v>2</v>
      </c>
      <c r="J22" s="16">
        <v>2</v>
      </c>
      <c r="K22" s="16">
        <v>2</v>
      </c>
      <c r="L22" s="75">
        <f t="shared" si="5"/>
        <v>18</v>
      </c>
      <c r="M22" s="26">
        <f t="shared" si="6"/>
        <v>2.25</v>
      </c>
      <c r="N22" s="30" t="str">
        <f t="shared" si="7"/>
        <v>ІІ ур</v>
      </c>
      <c r="O22" s="16">
        <v>2</v>
      </c>
      <c r="P22" s="16">
        <v>3</v>
      </c>
      <c r="Q22" s="16">
        <v>2</v>
      </c>
      <c r="R22" s="16">
        <v>3</v>
      </c>
      <c r="S22" s="16">
        <v>2</v>
      </c>
      <c r="T22" s="16">
        <v>3</v>
      </c>
      <c r="U22" s="16">
        <v>2</v>
      </c>
      <c r="V22" s="16">
        <v>3</v>
      </c>
      <c r="W22" s="16">
        <v>3</v>
      </c>
      <c r="X22" s="16">
        <v>2</v>
      </c>
      <c r="Y22" s="16">
        <v>3</v>
      </c>
      <c r="Z22" s="16">
        <v>3</v>
      </c>
      <c r="AA22" s="75">
        <f t="shared" si="8"/>
        <v>31</v>
      </c>
      <c r="AB22" s="26">
        <f t="shared" si="9"/>
        <v>2.5833333333333335</v>
      </c>
      <c r="AC22" s="30" t="str">
        <f t="shared" si="10"/>
        <v>ІІ ур</v>
      </c>
      <c r="AD22" s="16">
        <v>2</v>
      </c>
      <c r="AE22" s="16">
        <v>3</v>
      </c>
      <c r="AF22" s="16">
        <v>2</v>
      </c>
      <c r="AG22" s="16">
        <v>3</v>
      </c>
      <c r="AH22" s="16">
        <v>2</v>
      </c>
      <c r="AI22" s="16">
        <v>2</v>
      </c>
      <c r="AJ22" s="16">
        <v>2</v>
      </c>
      <c r="AK22" s="16">
        <v>2</v>
      </c>
      <c r="AL22" s="75">
        <f t="shared" si="2"/>
        <v>18</v>
      </c>
      <c r="AM22" s="26">
        <f t="shared" si="3"/>
        <v>2.25</v>
      </c>
      <c r="AN22" s="30" t="str">
        <f t="shared" si="4"/>
        <v>ІІ ур</v>
      </c>
      <c r="AO22" s="16">
        <v>2</v>
      </c>
      <c r="AP22" s="16">
        <v>3</v>
      </c>
      <c r="AQ22" s="16">
        <v>2</v>
      </c>
      <c r="AR22" s="16">
        <v>3</v>
      </c>
      <c r="AS22" s="16">
        <v>2</v>
      </c>
      <c r="AT22" s="16">
        <v>2</v>
      </c>
      <c r="AU22" s="16">
        <v>2</v>
      </c>
      <c r="AV22" s="16">
        <v>2</v>
      </c>
      <c r="AW22" s="75">
        <f t="shared" si="11"/>
        <v>18</v>
      </c>
      <c r="AX22" s="26">
        <f t="shared" si="12"/>
        <v>2.25</v>
      </c>
      <c r="AY22" s="30" t="str">
        <f t="shared" si="13"/>
        <v>ІІ ур</v>
      </c>
      <c r="AZ22" s="76">
        <f t="shared" si="14"/>
        <v>85</v>
      </c>
      <c r="BA22" s="24">
        <f t="shared" si="15"/>
        <v>2.3611111111111112</v>
      </c>
      <c r="BB22" s="30" t="str">
        <f t="shared" si="16"/>
        <v>ІІ ур</v>
      </c>
    </row>
    <row r="23" spans="2:54" ht="15" customHeight="1" thickBot="1" x14ac:dyDescent="0.3">
      <c r="B23" s="16">
        <v>15</v>
      </c>
      <c r="C23" s="45" t="s">
        <v>68</v>
      </c>
      <c r="D23" s="16">
        <v>3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3</v>
      </c>
      <c r="K23" s="16">
        <v>3</v>
      </c>
      <c r="L23" s="75">
        <f t="shared" si="5"/>
        <v>24</v>
      </c>
      <c r="M23" s="26">
        <f t="shared" si="6"/>
        <v>3</v>
      </c>
      <c r="N23" s="30" t="str">
        <f t="shared" si="7"/>
        <v>ІІІ ур</v>
      </c>
      <c r="O23" s="16">
        <v>3</v>
      </c>
      <c r="P23" s="16">
        <v>3</v>
      </c>
      <c r="Q23" s="16">
        <v>3</v>
      </c>
      <c r="R23" s="16">
        <v>3</v>
      </c>
      <c r="S23" s="16">
        <v>3</v>
      </c>
      <c r="T23" s="16">
        <v>3</v>
      </c>
      <c r="U23" s="16">
        <v>3</v>
      </c>
      <c r="V23" s="16">
        <v>3</v>
      </c>
      <c r="W23" s="16">
        <v>3</v>
      </c>
      <c r="X23" s="16">
        <v>3</v>
      </c>
      <c r="Y23" s="16">
        <v>3</v>
      </c>
      <c r="Z23" s="16">
        <v>3</v>
      </c>
      <c r="AA23" s="75">
        <f t="shared" si="8"/>
        <v>36</v>
      </c>
      <c r="AB23" s="26">
        <f t="shared" si="9"/>
        <v>3</v>
      </c>
      <c r="AC23" s="30" t="str">
        <f t="shared" si="10"/>
        <v>ІІІ ур</v>
      </c>
      <c r="AD23" s="16">
        <v>3</v>
      </c>
      <c r="AE23" s="16">
        <v>3</v>
      </c>
      <c r="AF23" s="16">
        <v>3</v>
      </c>
      <c r="AG23" s="16">
        <v>3</v>
      </c>
      <c r="AH23" s="16">
        <v>3</v>
      </c>
      <c r="AI23" s="16">
        <v>3</v>
      </c>
      <c r="AJ23" s="16">
        <v>3</v>
      </c>
      <c r="AK23" s="16">
        <v>3</v>
      </c>
      <c r="AL23" s="75">
        <f t="shared" si="2"/>
        <v>24</v>
      </c>
      <c r="AM23" s="26">
        <f t="shared" si="3"/>
        <v>3</v>
      </c>
      <c r="AN23" s="30" t="str">
        <f t="shared" si="4"/>
        <v>ІІІ ур</v>
      </c>
      <c r="AO23" s="16">
        <v>3</v>
      </c>
      <c r="AP23" s="16">
        <v>3</v>
      </c>
      <c r="AQ23" s="16">
        <v>3</v>
      </c>
      <c r="AR23" s="16">
        <v>3</v>
      </c>
      <c r="AS23" s="16">
        <v>3</v>
      </c>
      <c r="AT23" s="16">
        <v>3</v>
      </c>
      <c r="AU23" s="16">
        <v>3</v>
      </c>
      <c r="AV23" s="16">
        <v>3</v>
      </c>
      <c r="AW23" s="75">
        <f t="shared" si="11"/>
        <v>24</v>
      </c>
      <c r="AX23" s="26">
        <f t="shared" si="12"/>
        <v>3</v>
      </c>
      <c r="AY23" s="30" t="str">
        <f t="shared" si="13"/>
        <v>ІІІ ур</v>
      </c>
      <c r="AZ23" s="76">
        <f t="shared" si="14"/>
        <v>108</v>
      </c>
      <c r="BA23" s="24">
        <f t="shared" si="15"/>
        <v>3</v>
      </c>
      <c r="BB23" s="30" t="str">
        <f t="shared" si="16"/>
        <v>ІІІ ур</v>
      </c>
    </row>
    <row r="24" spans="2:54" ht="19.5" thickBot="1" x14ac:dyDescent="0.3">
      <c r="B24" s="16">
        <v>16</v>
      </c>
      <c r="C24" s="45" t="s">
        <v>69</v>
      </c>
      <c r="D24" s="16">
        <v>2</v>
      </c>
      <c r="E24" s="16">
        <v>2</v>
      </c>
      <c r="F24" s="16">
        <v>2</v>
      </c>
      <c r="G24" s="16">
        <v>2</v>
      </c>
      <c r="H24" s="16">
        <v>2</v>
      </c>
      <c r="I24" s="16">
        <v>2</v>
      </c>
      <c r="J24" s="16">
        <v>2</v>
      </c>
      <c r="K24" s="16">
        <v>2</v>
      </c>
      <c r="L24" s="75">
        <f t="shared" si="5"/>
        <v>16</v>
      </c>
      <c r="M24" s="26">
        <f t="shared" si="6"/>
        <v>2</v>
      </c>
      <c r="N24" s="30" t="str">
        <f t="shared" si="7"/>
        <v>ІІ ур</v>
      </c>
      <c r="O24" s="16">
        <v>2</v>
      </c>
      <c r="P24" s="16">
        <v>2</v>
      </c>
      <c r="Q24" s="16">
        <v>2</v>
      </c>
      <c r="R24" s="16">
        <v>2</v>
      </c>
      <c r="S24" s="16">
        <v>2</v>
      </c>
      <c r="T24" s="16">
        <v>2</v>
      </c>
      <c r="U24" s="16">
        <v>2</v>
      </c>
      <c r="V24" s="16">
        <v>2</v>
      </c>
      <c r="W24" s="16">
        <v>2</v>
      </c>
      <c r="X24" s="16">
        <v>2</v>
      </c>
      <c r="Y24" s="16">
        <v>2</v>
      </c>
      <c r="Z24" s="16">
        <v>2</v>
      </c>
      <c r="AA24" s="75">
        <f t="shared" si="8"/>
        <v>24</v>
      </c>
      <c r="AB24" s="26">
        <f t="shared" si="9"/>
        <v>2</v>
      </c>
      <c r="AC24" s="30" t="str">
        <f t="shared" si="10"/>
        <v>ІІ ур</v>
      </c>
      <c r="AD24" s="16">
        <v>2</v>
      </c>
      <c r="AE24" s="16">
        <v>2</v>
      </c>
      <c r="AF24" s="16">
        <v>2</v>
      </c>
      <c r="AG24" s="16">
        <v>2</v>
      </c>
      <c r="AH24" s="16">
        <v>2</v>
      </c>
      <c r="AI24" s="16">
        <v>2</v>
      </c>
      <c r="AJ24" s="16">
        <v>2</v>
      </c>
      <c r="AK24" s="16">
        <v>2</v>
      </c>
      <c r="AL24" s="75">
        <f t="shared" si="2"/>
        <v>16</v>
      </c>
      <c r="AM24" s="26">
        <f t="shared" si="3"/>
        <v>2</v>
      </c>
      <c r="AN24" s="30" t="str">
        <f t="shared" si="4"/>
        <v>ІІ ур</v>
      </c>
      <c r="AO24" s="16">
        <v>2</v>
      </c>
      <c r="AP24" s="16">
        <v>2</v>
      </c>
      <c r="AQ24" s="16">
        <v>2</v>
      </c>
      <c r="AR24" s="16">
        <v>2</v>
      </c>
      <c r="AS24" s="16">
        <v>2</v>
      </c>
      <c r="AT24" s="16">
        <v>2</v>
      </c>
      <c r="AU24" s="16">
        <v>2</v>
      </c>
      <c r="AV24" s="16">
        <v>2</v>
      </c>
      <c r="AW24" s="75">
        <f t="shared" si="11"/>
        <v>16</v>
      </c>
      <c r="AX24" s="26">
        <f t="shared" si="12"/>
        <v>2</v>
      </c>
      <c r="AY24" s="30" t="str">
        <f t="shared" si="13"/>
        <v>ІІ ур</v>
      </c>
      <c r="AZ24" s="76">
        <f t="shared" si="14"/>
        <v>72</v>
      </c>
      <c r="BA24" s="24">
        <f t="shared" si="15"/>
        <v>2</v>
      </c>
      <c r="BB24" s="30" t="str">
        <f t="shared" si="16"/>
        <v>ІІ ур</v>
      </c>
    </row>
    <row r="25" spans="2:54" ht="15" customHeight="1" thickBot="1" x14ac:dyDescent="0.3">
      <c r="B25" s="16">
        <v>17</v>
      </c>
      <c r="C25" s="45" t="s">
        <v>70</v>
      </c>
      <c r="D25" s="16">
        <v>3</v>
      </c>
      <c r="E25" s="16">
        <v>3</v>
      </c>
      <c r="F25" s="16">
        <v>3</v>
      </c>
      <c r="G25" s="16">
        <v>3</v>
      </c>
      <c r="H25" s="16">
        <v>3</v>
      </c>
      <c r="I25" s="16">
        <v>3</v>
      </c>
      <c r="J25" s="16">
        <v>3</v>
      </c>
      <c r="K25" s="16">
        <v>3</v>
      </c>
      <c r="L25" s="75">
        <f t="shared" si="5"/>
        <v>24</v>
      </c>
      <c r="M25" s="26">
        <f t="shared" si="6"/>
        <v>3</v>
      </c>
      <c r="N25" s="30" t="str">
        <f t="shared" si="7"/>
        <v>ІІІ ур</v>
      </c>
      <c r="O25" s="16">
        <v>3</v>
      </c>
      <c r="P25" s="16">
        <v>3</v>
      </c>
      <c r="Q25" s="16">
        <v>3</v>
      </c>
      <c r="R25" s="16">
        <v>3</v>
      </c>
      <c r="S25" s="16">
        <v>3</v>
      </c>
      <c r="T25" s="16">
        <v>3</v>
      </c>
      <c r="U25" s="16">
        <v>3</v>
      </c>
      <c r="V25" s="16">
        <v>3</v>
      </c>
      <c r="W25" s="16">
        <v>3</v>
      </c>
      <c r="X25" s="16">
        <v>3</v>
      </c>
      <c r="Y25" s="16">
        <v>3</v>
      </c>
      <c r="Z25" s="16">
        <v>3</v>
      </c>
      <c r="AA25" s="75">
        <f t="shared" si="8"/>
        <v>36</v>
      </c>
      <c r="AB25" s="26">
        <f t="shared" si="9"/>
        <v>3</v>
      </c>
      <c r="AC25" s="30" t="str">
        <f t="shared" si="10"/>
        <v>ІІІ ур</v>
      </c>
      <c r="AD25" s="16">
        <v>3</v>
      </c>
      <c r="AE25" s="16">
        <v>3</v>
      </c>
      <c r="AF25" s="16">
        <v>3</v>
      </c>
      <c r="AG25" s="16">
        <v>3</v>
      </c>
      <c r="AH25" s="16">
        <v>3</v>
      </c>
      <c r="AI25" s="16">
        <v>3</v>
      </c>
      <c r="AJ25" s="16">
        <v>3</v>
      </c>
      <c r="AK25" s="16">
        <v>3</v>
      </c>
      <c r="AL25" s="75">
        <f t="shared" si="2"/>
        <v>24</v>
      </c>
      <c r="AM25" s="26">
        <f t="shared" si="3"/>
        <v>3</v>
      </c>
      <c r="AN25" s="30" t="str">
        <f t="shared" si="4"/>
        <v>ІІІ ур</v>
      </c>
      <c r="AO25" s="16">
        <v>3</v>
      </c>
      <c r="AP25" s="16">
        <v>3</v>
      </c>
      <c r="AQ25" s="16">
        <v>3</v>
      </c>
      <c r="AR25" s="16">
        <v>3</v>
      </c>
      <c r="AS25" s="16">
        <v>3</v>
      </c>
      <c r="AT25" s="16">
        <v>3</v>
      </c>
      <c r="AU25" s="16">
        <v>3</v>
      </c>
      <c r="AV25" s="16">
        <v>3</v>
      </c>
      <c r="AW25" s="75">
        <f t="shared" si="11"/>
        <v>24</v>
      </c>
      <c r="AX25" s="26">
        <f t="shared" si="12"/>
        <v>3</v>
      </c>
      <c r="AY25" s="30" t="str">
        <f t="shared" si="13"/>
        <v>ІІІ ур</v>
      </c>
      <c r="AZ25" s="76">
        <f t="shared" si="14"/>
        <v>108</v>
      </c>
      <c r="BA25" s="24">
        <f t="shared" si="15"/>
        <v>3</v>
      </c>
      <c r="BB25" s="30" t="str">
        <f t="shared" si="16"/>
        <v>ІІІ ур</v>
      </c>
    </row>
    <row r="26" spans="2:54" ht="19.5" thickBot="1" x14ac:dyDescent="0.3">
      <c r="B26" s="16">
        <v>18</v>
      </c>
      <c r="C26" s="45" t="s">
        <v>71</v>
      </c>
      <c r="D26" s="16">
        <v>3</v>
      </c>
      <c r="E26" s="16">
        <v>2</v>
      </c>
      <c r="F26" s="16">
        <v>3</v>
      </c>
      <c r="G26" s="16">
        <v>2</v>
      </c>
      <c r="H26" s="16">
        <v>3</v>
      </c>
      <c r="I26" s="16">
        <v>3</v>
      </c>
      <c r="J26" s="16">
        <v>2</v>
      </c>
      <c r="K26" s="16">
        <v>3</v>
      </c>
      <c r="L26" s="75">
        <f t="shared" si="5"/>
        <v>21</v>
      </c>
      <c r="M26" s="26">
        <f t="shared" si="6"/>
        <v>2.625</v>
      </c>
      <c r="N26" s="30" t="str">
        <f t="shared" si="7"/>
        <v>ІІІ ур</v>
      </c>
      <c r="O26" s="16">
        <v>3</v>
      </c>
      <c r="P26" s="16">
        <v>2</v>
      </c>
      <c r="Q26" s="16">
        <v>3</v>
      </c>
      <c r="R26" s="16">
        <v>2</v>
      </c>
      <c r="S26" s="16">
        <v>3</v>
      </c>
      <c r="T26" s="16">
        <v>2</v>
      </c>
      <c r="U26" s="16">
        <v>3</v>
      </c>
      <c r="V26" s="16">
        <v>2</v>
      </c>
      <c r="W26" s="16">
        <v>2</v>
      </c>
      <c r="X26" s="16">
        <v>3</v>
      </c>
      <c r="Y26" s="16">
        <v>2</v>
      </c>
      <c r="Z26" s="16">
        <v>2</v>
      </c>
      <c r="AA26" s="75">
        <f t="shared" si="8"/>
        <v>29</v>
      </c>
      <c r="AB26" s="26">
        <f t="shared" si="9"/>
        <v>2.4166666666666665</v>
      </c>
      <c r="AC26" s="30" t="str">
        <f t="shared" si="10"/>
        <v>ІІ ур</v>
      </c>
      <c r="AD26" s="16">
        <v>3</v>
      </c>
      <c r="AE26" s="16">
        <v>2</v>
      </c>
      <c r="AF26" s="16">
        <v>3</v>
      </c>
      <c r="AG26" s="16">
        <v>2</v>
      </c>
      <c r="AH26" s="16">
        <v>3</v>
      </c>
      <c r="AI26" s="16">
        <v>3</v>
      </c>
      <c r="AJ26" s="16">
        <v>2</v>
      </c>
      <c r="AK26" s="16">
        <v>3</v>
      </c>
      <c r="AL26" s="75">
        <f t="shared" si="2"/>
        <v>21</v>
      </c>
      <c r="AM26" s="26">
        <f t="shared" si="3"/>
        <v>2.625</v>
      </c>
      <c r="AN26" s="30" t="str">
        <f t="shared" si="4"/>
        <v>ІІІ ур</v>
      </c>
      <c r="AO26" s="16">
        <v>3</v>
      </c>
      <c r="AP26" s="16">
        <v>2</v>
      </c>
      <c r="AQ26" s="16">
        <v>3</v>
      </c>
      <c r="AR26" s="16">
        <v>2</v>
      </c>
      <c r="AS26" s="16">
        <v>3</v>
      </c>
      <c r="AT26" s="16">
        <v>3</v>
      </c>
      <c r="AU26" s="16">
        <v>2</v>
      </c>
      <c r="AV26" s="16">
        <v>3</v>
      </c>
      <c r="AW26" s="75">
        <f t="shared" si="11"/>
        <v>21</v>
      </c>
      <c r="AX26" s="26">
        <f t="shared" si="12"/>
        <v>2.625</v>
      </c>
      <c r="AY26" s="30" t="str">
        <f t="shared" si="13"/>
        <v>ІІІ ур</v>
      </c>
      <c r="AZ26" s="76">
        <f t="shared" si="14"/>
        <v>92</v>
      </c>
      <c r="BA26" s="24">
        <f t="shared" si="15"/>
        <v>2.5555555555555554</v>
      </c>
      <c r="BB26" s="30" t="str">
        <f t="shared" si="16"/>
        <v>ІІ ур</v>
      </c>
    </row>
    <row r="27" spans="2:54" ht="15" customHeight="1" thickBot="1" x14ac:dyDescent="0.3">
      <c r="B27" s="16">
        <v>19</v>
      </c>
      <c r="C27" s="45" t="s">
        <v>72</v>
      </c>
      <c r="D27" s="16">
        <v>3</v>
      </c>
      <c r="E27" s="16">
        <v>3</v>
      </c>
      <c r="F27" s="16">
        <v>3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75">
        <f t="shared" si="5"/>
        <v>24</v>
      </c>
      <c r="M27" s="26">
        <f t="shared" si="6"/>
        <v>3</v>
      </c>
      <c r="N27" s="30" t="str">
        <f t="shared" si="7"/>
        <v>ІІІ ур</v>
      </c>
      <c r="O27" s="16">
        <v>3</v>
      </c>
      <c r="P27" s="16">
        <v>3</v>
      </c>
      <c r="Q27" s="16">
        <v>3</v>
      </c>
      <c r="R27" s="16">
        <v>3</v>
      </c>
      <c r="S27" s="16">
        <v>3</v>
      </c>
      <c r="T27" s="16">
        <v>3</v>
      </c>
      <c r="U27" s="16">
        <v>3</v>
      </c>
      <c r="V27" s="16">
        <v>3</v>
      </c>
      <c r="W27" s="16">
        <v>3</v>
      </c>
      <c r="X27" s="16">
        <v>3</v>
      </c>
      <c r="Y27" s="16">
        <v>3</v>
      </c>
      <c r="Z27" s="16">
        <v>3</v>
      </c>
      <c r="AA27" s="75">
        <f t="shared" si="8"/>
        <v>36</v>
      </c>
      <c r="AB27" s="26">
        <f t="shared" si="9"/>
        <v>3</v>
      </c>
      <c r="AC27" s="30" t="str">
        <f t="shared" si="10"/>
        <v>ІІІ ур</v>
      </c>
      <c r="AD27" s="16">
        <v>3</v>
      </c>
      <c r="AE27" s="16">
        <v>3</v>
      </c>
      <c r="AF27" s="16">
        <v>3</v>
      </c>
      <c r="AG27" s="16">
        <v>3</v>
      </c>
      <c r="AH27" s="16">
        <v>3</v>
      </c>
      <c r="AI27" s="16">
        <v>3</v>
      </c>
      <c r="AJ27" s="16">
        <v>3</v>
      </c>
      <c r="AK27" s="16">
        <v>3</v>
      </c>
      <c r="AL27" s="75">
        <f t="shared" si="2"/>
        <v>24</v>
      </c>
      <c r="AM27" s="26">
        <f t="shared" si="3"/>
        <v>3</v>
      </c>
      <c r="AN27" s="30" t="str">
        <f t="shared" si="4"/>
        <v>ІІІ ур</v>
      </c>
      <c r="AO27" s="16">
        <v>3</v>
      </c>
      <c r="AP27" s="16">
        <v>3</v>
      </c>
      <c r="AQ27" s="16">
        <v>3</v>
      </c>
      <c r="AR27" s="16">
        <v>3</v>
      </c>
      <c r="AS27" s="16">
        <v>3</v>
      </c>
      <c r="AT27" s="16">
        <v>3</v>
      </c>
      <c r="AU27" s="16">
        <v>3</v>
      </c>
      <c r="AV27" s="16">
        <v>3</v>
      </c>
      <c r="AW27" s="75">
        <f t="shared" si="11"/>
        <v>24</v>
      </c>
      <c r="AX27" s="26">
        <f t="shared" si="12"/>
        <v>3</v>
      </c>
      <c r="AY27" s="30" t="str">
        <f t="shared" si="13"/>
        <v>ІІІ ур</v>
      </c>
      <c r="AZ27" s="76">
        <f t="shared" si="14"/>
        <v>108</v>
      </c>
      <c r="BA27" s="24">
        <f t="shared" si="15"/>
        <v>3</v>
      </c>
      <c r="BB27" s="30" t="str">
        <f t="shared" si="16"/>
        <v>ІІІ ур</v>
      </c>
    </row>
    <row r="28" spans="2:54" ht="19.5" thickBot="1" x14ac:dyDescent="0.3">
      <c r="B28" s="16">
        <v>20</v>
      </c>
      <c r="C28" s="45" t="s">
        <v>73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75">
        <f t="shared" si="5"/>
        <v>24</v>
      </c>
      <c r="M28" s="26">
        <f t="shared" si="6"/>
        <v>3</v>
      </c>
      <c r="N28" s="30" t="str">
        <f t="shared" si="7"/>
        <v>ІІІ ур</v>
      </c>
      <c r="O28" s="16">
        <v>3</v>
      </c>
      <c r="P28" s="16">
        <v>3</v>
      </c>
      <c r="Q28" s="16">
        <v>3</v>
      </c>
      <c r="R28" s="16">
        <v>3</v>
      </c>
      <c r="S28" s="16">
        <v>3</v>
      </c>
      <c r="T28" s="16">
        <v>3</v>
      </c>
      <c r="U28" s="16">
        <v>3</v>
      </c>
      <c r="V28" s="16">
        <v>3</v>
      </c>
      <c r="W28" s="16">
        <v>3</v>
      </c>
      <c r="X28" s="16">
        <v>3</v>
      </c>
      <c r="Y28" s="16">
        <v>3</v>
      </c>
      <c r="Z28" s="16">
        <v>3</v>
      </c>
      <c r="AA28" s="75">
        <f t="shared" si="8"/>
        <v>36</v>
      </c>
      <c r="AB28" s="26">
        <f t="shared" si="9"/>
        <v>3</v>
      </c>
      <c r="AC28" s="30" t="str">
        <f t="shared" si="10"/>
        <v>ІІІ ур</v>
      </c>
      <c r="AD28" s="16">
        <v>3</v>
      </c>
      <c r="AE28" s="16">
        <v>3</v>
      </c>
      <c r="AF28" s="16">
        <v>3</v>
      </c>
      <c r="AG28" s="16">
        <v>3</v>
      </c>
      <c r="AH28" s="16">
        <v>3</v>
      </c>
      <c r="AI28" s="16">
        <v>3</v>
      </c>
      <c r="AJ28" s="16">
        <v>3</v>
      </c>
      <c r="AK28" s="16">
        <v>3</v>
      </c>
      <c r="AL28" s="75">
        <f t="shared" si="2"/>
        <v>24</v>
      </c>
      <c r="AM28" s="26">
        <f t="shared" si="3"/>
        <v>3</v>
      </c>
      <c r="AN28" s="30" t="str">
        <f t="shared" si="4"/>
        <v>ІІІ ур</v>
      </c>
      <c r="AO28" s="16">
        <v>3</v>
      </c>
      <c r="AP28" s="16">
        <v>3</v>
      </c>
      <c r="AQ28" s="16">
        <v>3</v>
      </c>
      <c r="AR28" s="16">
        <v>3</v>
      </c>
      <c r="AS28" s="16">
        <v>3</v>
      </c>
      <c r="AT28" s="16">
        <v>3</v>
      </c>
      <c r="AU28" s="16">
        <v>3</v>
      </c>
      <c r="AV28" s="16">
        <v>3</v>
      </c>
      <c r="AW28" s="75">
        <f t="shared" si="11"/>
        <v>24</v>
      </c>
      <c r="AX28" s="26">
        <f t="shared" si="12"/>
        <v>3</v>
      </c>
      <c r="AY28" s="30" t="str">
        <f t="shared" si="13"/>
        <v>ІІІ ур</v>
      </c>
      <c r="AZ28" s="76">
        <f t="shared" si="14"/>
        <v>108</v>
      </c>
      <c r="BA28" s="24">
        <f t="shared" si="15"/>
        <v>3</v>
      </c>
      <c r="BB28" s="30" t="str">
        <f t="shared" si="16"/>
        <v>ІІІ ур</v>
      </c>
    </row>
    <row r="29" spans="2:54" ht="15" customHeight="1" thickBot="1" x14ac:dyDescent="0.3">
      <c r="B29" s="16">
        <v>21</v>
      </c>
      <c r="C29" s="45" t="s">
        <v>74</v>
      </c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75">
        <f t="shared" si="5"/>
        <v>24</v>
      </c>
      <c r="M29" s="26">
        <f t="shared" si="6"/>
        <v>3</v>
      </c>
      <c r="N29" s="30" t="str">
        <f t="shared" si="7"/>
        <v>ІІІ ур</v>
      </c>
      <c r="O29" s="16">
        <v>3</v>
      </c>
      <c r="P29" s="16">
        <v>3</v>
      </c>
      <c r="Q29" s="16">
        <v>3</v>
      </c>
      <c r="R29" s="16">
        <v>3</v>
      </c>
      <c r="S29" s="16">
        <v>3</v>
      </c>
      <c r="T29" s="16">
        <v>3</v>
      </c>
      <c r="U29" s="16">
        <v>3</v>
      </c>
      <c r="V29" s="16">
        <v>3</v>
      </c>
      <c r="W29" s="16">
        <v>3</v>
      </c>
      <c r="X29" s="16">
        <v>3</v>
      </c>
      <c r="Y29" s="16">
        <v>3</v>
      </c>
      <c r="Z29" s="16">
        <v>3</v>
      </c>
      <c r="AA29" s="75">
        <f t="shared" si="8"/>
        <v>36</v>
      </c>
      <c r="AB29" s="26">
        <f t="shared" si="9"/>
        <v>3</v>
      </c>
      <c r="AC29" s="30" t="str">
        <f t="shared" si="10"/>
        <v>ІІІ ур</v>
      </c>
      <c r="AD29" s="16">
        <v>3</v>
      </c>
      <c r="AE29" s="16">
        <v>3</v>
      </c>
      <c r="AF29" s="16">
        <v>3</v>
      </c>
      <c r="AG29" s="16">
        <v>3</v>
      </c>
      <c r="AH29" s="16">
        <v>3</v>
      </c>
      <c r="AI29" s="16">
        <v>3</v>
      </c>
      <c r="AJ29" s="16">
        <v>3</v>
      </c>
      <c r="AK29" s="16">
        <v>3</v>
      </c>
      <c r="AL29" s="75">
        <f t="shared" si="2"/>
        <v>24</v>
      </c>
      <c r="AM29" s="26">
        <f t="shared" si="3"/>
        <v>3</v>
      </c>
      <c r="AN29" s="30" t="str">
        <f t="shared" si="4"/>
        <v>ІІІ ур</v>
      </c>
      <c r="AO29" s="16">
        <v>3</v>
      </c>
      <c r="AP29" s="16">
        <v>3</v>
      </c>
      <c r="AQ29" s="16">
        <v>3</v>
      </c>
      <c r="AR29" s="16">
        <v>3</v>
      </c>
      <c r="AS29" s="16">
        <v>3</v>
      </c>
      <c r="AT29" s="16">
        <v>3</v>
      </c>
      <c r="AU29" s="16">
        <v>3</v>
      </c>
      <c r="AV29" s="16">
        <v>3</v>
      </c>
      <c r="AW29" s="75">
        <f t="shared" si="11"/>
        <v>24</v>
      </c>
      <c r="AX29" s="26">
        <f t="shared" si="12"/>
        <v>3</v>
      </c>
      <c r="AY29" s="30" t="str">
        <f t="shared" si="13"/>
        <v>ІІІ ур</v>
      </c>
      <c r="AZ29" s="76">
        <f t="shared" si="14"/>
        <v>108</v>
      </c>
      <c r="BA29" s="24">
        <f t="shared" si="15"/>
        <v>3</v>
      </c>
      <c r="BB29" s="30" t="str">
        <f t="shared" si="16"/>
        <v>ІІІ ур</v>
      </c>
    </row>
    <row r="30" spans="2:54" ht="19.5" thickBot="1" x14ac:dyDescent="0.3">
      <c r="B30" s="16">
        <v>22</v>
      </c>
      <c r="C30" s="45" t="s">
        <v>75</v>
      </c>
      <c r="D30" s="16">
        <v>3</v>
      </c>
      <c r="E30" s="16">
        <v>3</v>
      </c>
      <c r="F30" s="16">
        <v>2</v>
      </c>
      <c r="G30" s="16">
        <v>3</v>
      </c>
      <c r="H30" s="16">
        <v>2</v>
      </c>
      <c r="I30" s="16">
        <v>3</v>
      </c>
      <c r="J30" s="16">
        <v>3</v>
      </c>
      <c r="K30" s="16">
        <v>2</v>
      </c>
      <c r="L30" s="75">
        <f t="shared" si="5"/>
        <v>21</v>
      </c>
      <c r="M30" s="26">
        <f t="shared" si="6"/>
        <v>2.625</v>
      </c>
      <c r="N30" s="30" t="str">
        <f t="shared" si="7"/>
        <v>ІІІ ур</v>
      </c>
      <c r="O30" s="16">
        <v>3</v>
      </c>
      <c r="P30" s="16">
        <v>3</v>
      </c>
      <c r="Q30" s="16">
        <v>2</v>
      </c>
      <c r="R30" s="16">
        <v>3</v>
      </c>
      <c r="S30" s="16">
        <v>2</v>
      </c>
      <c r="T30" s="16">
        <v>3</v>
      </c>
      <c r="U30" s="16">
        <v>2</v>
      </c>
      <c r="V30" s="16">
        <v>3</v>
      </c>
      <c r="W30" s="16">
        <v>3</v>
      </c>
      <c r="X30" s="16">
        <v>2</v>
      </c>
      <c r="Y30" s="16">
        <v>3</v>
      </c>
      <c r="Z30" s="16">
        <v>3</v>
      </c>
      <c r="AA30" s="75">
        <f t="shared" si="8"/>
        <v>32</v>
      </c>
      <c r="AB30" s="26">
        <f t="shared" si="9"/>
        <v>2.6666666666666665</v>
      </c>
      <c r="AC30" s="30" t="str">
        <f t="shared" si="10"/>
        <v>ІІІ ур</v>
      </c>
      <c r="AD30" s="16">
        <v>3</v>
      </c>
      <c r="AE30" s="16">
        <v>3</v>
      </c>
      <c r="AF30" s="16">
        <v>2</v>
      </c>
      <c r="AG30" s="16">
        <v>3</v>
      </c>
      <c r="AH30" s="16">
        <v>2</v>
      </c>
      <c r="AI30" s="16">
        <v>3</v>
      </c>
      <c r="AJ30" s="16">
        <v>3</v>
      </c>
      <c r="AK30" s="16">
        <v>2</v>
      </c>
      <c r="AL30" s="75">
        <f t="shared" si="2"/>
        <v>21</v>
      </c>
      <c r="AM30" s="26">
        <f t="shared" si="3"/>
        <v>2.625</v>
      </c>
      <c r="AN30" s="30" t="str">
        <f t="shared" si="4"/>
        <v>ІІІ ур</v>
      </c>
      <c r="AO30" s="16">
        <v>3</v>
      </c>
      <c r="AP30" s="16">
        <v>3</v>
      </c>
      <c r="AQ30" s="16">
        <v>2</v>
      </c>
      <c r="AR30" s="16">
        <v>3</v>
      </c>
      <c r="AS30" s="16">
        <v>2</v>
      </c>
      <c r="AT30" s="16">
        <v>3</v>
      </c>
      <c r="AU30" s="16">
        <v>3</v>
      </c>
      <c r="AV30" s="16">
        <v>2</v>
      </c>
      <c r="AW30" s="75">
        <f t="shared" si="11"/>
        <v>21</v>
      </c>
      <c r="AX30" s="26">
        <f t="shared" si="12"/>
        <v>2.625</v>
      </c>
      <c r="AY30" s="30" t="str">
        <f t="shared" si="13"/>
        <v>ІІІ ур</v>
      </c>
      <c r="AZ30" s="76">
        <f t="shared" si="14"/>
        <v>95</v>
      </c>
      <c r="BA30" s="24">
        <f t="shared" si="15"/>
        <v>2.6388888888888888</v>
      </c>
      <c r="BB30" s="30" t="str">
        <f t="shared" si="16"/>
        <v>ІІІ ур</v>
      </c>
    </row>
    <row r="31" spans="2:54" ht="15" customHeight="1" thickBot="1" x14ac:dyDescent="0.3">
      <c r="B31" s="16">
        <v>23</v>
      </c>
      <c r="C31" s="45" t="s">
        <v>76</v>
      </c>
      <c r="D31" s="16">
        <v>2</v>
      </c>
      <c r="E31" s="16">
        <v>2</v>
      </c>
      <c r="F31" s="16">
        <v>3</v>
      </c>
      <c r="G31" s="16">
        <v>2</v>
      </c>
      <c r="H31" s="16">
        <v>3</v>
      </c>
      <c r="I31" s="16">
        <v>2</v>
      </c>
      <c r="J31" s="16">
        <v>2</v>
      </c>
      <c r="K31" s="16">
        <v>2</v>
      </c>
      <c r="L31" s="75">
        <f t="shared" si="5"/>
        <v>18</v>
      </c>
      <c r="M31" s="26">
        <f t="shared" si="6"/>
        <v>2.25</v>
      </c>
      <c r="N31" s="30" t="str">
        <f t="shared" si="7"/>
        <v>ІІ ур</v>
      </c>
      <c r="O31" s="16">
        <v>2</v>
      </c>
      <c r="P31" s="16">
        <v>2</v>
      </c>
      <c r="Q31" s="16">
        <v>3</v>
      </c>
      <c r="R31" s="16">
        <v>2</v>
      </c>
      <c r="S31" s="16">
        <v>3</v>
      </c>
      <c r="T31" s="16">
        <v>2</v>
      </c>
      <c r="U31" s="16">
        <v>3</v>
      </c>
      <c r="V31" s="16">
        <v>2</v>
      </c>
      <c r="W31" s="16">
        <v>2</v>
      </c>
      <c r="X31" s="16">
        <v>3</v>
      </c>
      <c r="Y31" s="16">
        <v>2</v>
      </c>
      <c r="Z31" s="16">
        <v>2</v>
      </c>
      <c r="AA31" s="75">
        <f t="shared" si="8"/>
        <v>28</v>
      </c>
      <c r="AB31" s="26">
        <f t="shared" si="9"/>
        <v>2.3333333333333335</v>
      </c>
      <c r="AC31" s="30" t="str">
        <f t="shared" si="10"/>
        <v>ІІ ур</v>
      </c>
      <c r="AD31" s="16">
        <v>2</v>
      </c>
      <c r="AE31" s="16">
        <v>2</v>
      </c>
      <c r="AF31" s="16">
        <v>3</v>
      </c>
      <c r="AG31" s="16">
        <v>2</v>
      </c>
      <c r="AH31" s="16">
        <v>3</v>
      </c>
      <c r="AI31" s="16">
        <v>2</v>
      </c>
      <c r="AJ31" s="16">
        <v>2</v>
      </c>
      <c r="AK31" s="16">
        <v>2</v>
      </c>
      <c r="AL31" s="75">
        <f t="shared" si="2"/>
        <v>18</v>
      </c>
      <c r="AM31" s="26">
        <f t="shared" si="3"/>
        <v>2.25</v>
      </c>
      <c r="AN31" s="30" t="str">
        <f t="shared" si="4"/>
        <v>ІІ ур</v>
      </c>
      <c r="AO31" s="16">
        <v>2</v>
      </c>
      <c r="AP31" s="16">
        <v>2</v>
      </c>
      <c r="AQ31" s="16">
        <v>3</v>
      </c>
      <c r="AR31" s="16">
        <v>2</v>
      </c>
      <c r="AS31" s="16">
        <v>3</v>
      </c>
      <c r="AT31" s="16">
        <v>2</v>
      </c>
      <c r="AU31" s="16">
        <v>2</v>
      </c>
      <c r="AV31" s="16">
        <v>2</v>
      </c>
      <c r="AW31" s="75">
        <f t="shared" si="11"/>
        <v>18</v>
      </c>
      <c r="AX31" s="26">
        <f t="shared" si="12"/>
        <v>2.25</v>
      </c>
      <c r="AY31" s="30" t="str">
        <f t="shared" si="13"/>
        <v>ІІ ур</v>
      </c>
      <c r="AZ31" s="76">
        <f t="shared" si="14"/>
        <v>82</v>
      </c>
      <c r="BA31" s="24">
        <f t="shared" si="15"/>
        <v>2.2777777777777777</v>
      </c>
      <c r="BB31" s="30" t="str">
        <f t="shared" si="16"/>
        <v>ІІ ур</v>
      </c>
    </row>
    <row r="32" spans="2:54" ht="19.5" thickBot="1" x14ac:dyDescent="0.3">
      <c r="B32" s="16">
        <v>24</v>
      </c>
      <c r="C32" s="45" t="s">
        <v>77</v>
      </c>
      <c r="D32" s="16">
        <v>2</v>
      </c>
      <c r="E32" s="16">
        <v>2</v>
      </c>
      <c r="F32" s="16">
        <v>2</v>
      </c>
      <c r="G32" s="16">
        <v>2</v>
      </c>
      <c r="H32" s="16">
        <v>2</v>
      </c>
      <c r="I32" s="16">
        <v>2</v>
      </c>
      <c r="J32" s="16">
        <v>2</v>
      </c>
      <c r="K32" s="16">
        <v>2</v>
      </c>
      <c r="L32" s="75">
        <f t="shared" si="5"/>
        <v>16</v>
      </c>
      <c r="M32" s="26">
        <f t="shared" si="6"/>
        <v>2</v>
      </c>
      <c r="N32" s="30" t="str">
        <f t="shared" si="7"/>
        <v>ІІ ур</v>
      </c>
      <c r="O32" s="16">
        <v>2</v>
      </c>
      <c r="P32" s="16">
        <v>2</v>
      </c>
      <c r="Q32" s="16">
        <v>2</v>
      </c>
      <c r="R32" s="16">
        <v>2</v>
      </c>
      <c r="S32" s="16">
        <v>2</v>
      </c>
      <c r="T32" s="16">
        <v>2</v>
      </c>
      <c r="U32" s="16">
        <v>2</v>
      </c>
      <c r="V32" s="16">
        <v>2</v>
      </c>
      <c r="W32" s="16">
        <v>2</v>
      </c>
      <c r="X32" s="16">
        <v>2</v>
      </c>
      <c r="Y32" s="16">
        <v>2</v>
      </c>
      <c r="Z32" s="16">
        <v>2</v>
      </c>
      <c r="AA32" s="75">
        <f t="shared" si="8"/>
        <v>24</v>
      </c>
      <c r="AB32" s="26">
        <f t="shared" si="9"/>
        <v>2</v>
      </c>
      <c r="AC32" s="30" t="str">
        <f t="shared" si="10"/>
        <v>ІІ ур</v>
      </c>
      <c r="AD32" s="16">
        <v>2</v>
      </c>
      <c r="AE32" s="16">
        <v>2</v>
      </c>
      <c r="AF32" s="16">
        <v>2</v>
      </c>
      <c r="AG32" s="16">
        <v>2</v>
      </c>
      <c r="AH32" s="16">
        <v>2</v>
      </c>
      <c r="AI32" s="16">
        <v>2</v>
      </c>
      <c r="AJ32" s="16">
        <v>2</v>
      </c>
      <c r="AK32" s="16">
        <v>2</v>
      </c>
      <c r="AL32" s="75">
        <f t="shared" si="2"/>
        <v>16</v>
      </c>
      <c r="AM32" s="26">
        <f t="shared" si="3"/>
        <v>2</v>
      </c>
      <c r="AN32" s="30" t="str">
        <f t="shared" si="4"/>
        <v>ІІ ур</v>
      </c>
      <c r="AO32" s="16">
        <v>2</v>
      </c>
      <c r="AP32" s="16">
        <v>2</v>
      </c>
      <c r="AQ32" s="16">
        <v>2</v>
      </c>
      <c r="AR32" s="16">
        <v>2</v>
      </c>
      <c r="AS32" s="16">
        <v>2</v>
      </c>
      <c r="AT32" s="16">
        <v>2</v>
      </c>
      <c r="AU32" s="16">
        <v>2</v>
      </c>
      <c r="AV32" s="16">
        <v>2</v>
      </c>
      <c r="AW32" s="75">
        <f t="shared" si="11"/>
        <v>16</v>
      </c>
      <c r="AX32" s="26">
        <f t="shared" si="12"/>
        <v>2</v>
      </c>
      <c r="AY32" s="30" t="str">
        <f t="shared" si="13"/>
        <v>ІІ ур</v>
      </c>
      <c r="AZ32" s="76">
        <f t="shared" si="14"/>
        <v>72</v>
      </c>
      <c r="BA32" s="24">
        <f t="shared" si="15"/>
        <v>2</v>
      </c>
      <c r="BB32" s="30" t="str">
        <f t="shared" si="16"/>
        <v>ІІ ур</v>
      </c>
    </row>
    <row r="33" spans="2:54" ht="15" customHeight="1" thickBot="1" x14ac:dyDescent="0.3">
      <c r="B33" s="16">
        <v>25</v>
      </c>
      <c r="C33" s="45" t="s">
        <v>78</v>
      </c>
      <c r="D33" s="16">
        <v>3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75">
        <f t="shared" si="5"/>
        <v>24</v>
      </c>
      <c r="M33" s="26">
        <f t="shared" si="6"/>
        <v>3</v>
      </c>
      <c r="N33" s="30" t="str">
        <f t="shared" si="7"/>
        <v>ІІІ ур</v>
      </c>
      <c r="O33" s="16">
        <v>3</v>
      </c>
      <c r="P33" s="16">
        <v>3</v>
      </c>
      <c r="Q33" s="16">
        <v>3</v>
      </c>
      <c r="R33" s="16">
        <v>3</v>
      </c>
      <c r="S33" s="16">
        <v>3</v>
      </c>
      <c r="T33" s="16">
        <v>3</v>
      </c>
      <c r="U33" s="16">
        <v>3</v>
      </c>
      <c r="V33" s="16">
        <v>3</v>
      </c>
      <c r="W33" s="16">
        <v>3</v>
      </c>
      <c r="X33" s="16">
        <v>3</v>
      </c>
      <c r="Y33" s="16">
        <v>3</v>
      </c>
      <c r="Z33" s="16">
        <v>3</v>
      </c>
      <c r="AA33" s="75">
        <f t="shared" si="8"/>
        <v>36</v>
      </c>
      <c r="AB33" s="26">
        <f t="shared" si="9"/>
        <v>3</v>
      </c>
      <c r="AC33" s="30" t="str">
        <f t="shared" si="10"/>
        <v>ІІІ ур</v>
      </c>
      <c r="AD33" s="16">
        <v>3</v>
      </c>
      <c r="AE33" s="16">
        <v>3</v>
      </c>
      <c r="AF33" s="16">
        <v>3</v>
      </c>
      <c r="AG33" s="16">
        <v>3</v>
      </c>
      <c r="AH33" s="16">
        <v>3</v>
      </c>
      <c r="AI33" s="16">
        <v>3</v>
      </c>
      <c r="AJ33" s="16">
        <v>3</v>
      </c>
      <c r="AK33" s="16">
        <v>3</v>
      </c>
      <c r="AL33" s="75">
        <f t="shared" si="2"/>
        <v>24</v>
      </c>
      <c r="AM33" s="26">
        <f t="shared" si="3"/>
        <v>3</v>
      </c>
      <c r="AN33" s="30" t="str">
        <f t="shared" si="4"/>
        <v>ІІІ ур</v>
      </c>
      <c r="AO33" s="16">
        <v>3</v>
      </c>
      <c r="AP33" s="16">
        <v>3</v>
      </c>
      <c r="AQ33" s="16">
        <v>3</v>
      </c>
      <c r="AR33" s="16">
        <v>3</v>
      </c>
      <c r="AS33" s="16">
        <v>3</v>
      </c>
      <c r="AT33" s="16">
        <v>3</v>
      </c>
      <c r="AU33" s="16">
        <v>3</v>
      </c>
      <c r="AV33" s="16">
        <v>3</v>
      </c>
      <c r="AW33" s="75">
        <f t="shared" si="11"/>
        <v>24</v>
      </c>
      <c r="AX33" s="26">
        <f t="shared" si="12"/>
        <v>3</v>
      </c>
      <c r="AY33" s="30" t="str">
        <f t="shared" si="13"/>
        <v>ІІІ ур</v>
      </c>
      <c r="AZ33" s="76">
        <f t="shared" si="14"/>
        <v>108</v>
      </c>
      <c r="BA33" s="24">
        <f t="shared" si="15"/>
        <v>3</v>
      </c>
      <c r="BB33" s="30" t="str">
        <f t="shared" si="16"/>
        <v>ІІІ ур</v>
      </c>
    </row>
    <row r="34" spans="2:54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75">
        <f t="shared" si="5"/>
        <v>0</v>
      </c>
      <c r="M34" s="26">
        <f t="shared" si="6"/>
        <v>0</v>
      </c>
      <c r="N34" s="30" t="e">
        <f t="shared" si="7"/>
        <v>#N/A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75">
        <f t="shared" si="8"/>
        <v>0</v>
      </c>
      <c r="AB34" s="26">
        <f t="shared" si="9"/>
        <v>0</v>
      </c>
      <c r="AC34" s="30" t="e">
        <f t="shared" si="10"/>
        <v>#N/A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75">
        <f t="shared" si="2"/>
        <v>0</v>
      </c>
      <c r="AM34" s="26">
        <f t="shared" si="3"/>
        <v>0</v>
      </c>
      <c r="AN34" s="30" t="e">
        <f t="shared" si="4"/>
        <v>#N/A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75">
        <f t="shared" si="11"/>
        <v>0</v>
      </c>
      <c r="AX34" s="26">
        <f t="shared" si="12"/>
        <v>0</v>
      </c>
      <c r="AY34" s="30" t="e">
        <f t="shared" si="13"/>
        <v>#N/A</v>
      </c>
      <c r="AZ34" s="76">
        <f t="shared" si="14"/>
        <v>0</v>
      </c>
      <c r="BA34" s="24">
        <f t="shared" si="15"/>
        <v>0</v>
      </c>
      <c r="BB34" s="30" t="e">
        <f t="shared" si="16"/>
        <v>#N/A</v>
      </c>
    </row>
    <row r="35" spans="2:54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75">
        <f t="shared" si="5"/>
        <v>0</v>
      </c>
      <c r="M35" s="26">
        <f t="shared" si="6"/>
        <v>0</v>
      </c>
      <c r="N35" s="30" t="e">
        <f t="shared" si="7"/>
        <v>#N/A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75">
        <f t="shared" si="8"/>
        <v>0</v>
      </c>
      <c r="AB35" s="26">
        <f t="shared" si="9"/>
        <v>0</v>
      </c>
      <c r="AC35" s="30" t="e">
        <f t="shared" si="10"/>
        <v>#N/A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75">
        <f t="shared" si="2"/>
        <v>0</v>
      </c>
      <c r="AM35" s="26">
        <f t="shared" si="3"/>
        <v>0</v>
      </c>
      <c r="AN35" s="30" t="e">
        <f t="shared" si="4"/>
        <v>#N/A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75">
        <f t="shared" si="11"/>
        <v>0</v>
      </c>
      <c r="AX35" s="26">
        <f t="shared" si="12"/>
        <v>0</v>
      </c>
      <c r="AY35" s="30" t="e">
        <f t="shared" si="13"/>
        <v>#N/A</v>
      </c>
      <c r="AZ35" s="76">
        <f t="shared" si="14"/>
        <v>0</v>
      </c>
      <c r="BA35" s="24">
        <f t="shared" si="15"/>
        <v>0</v>
      </c>
      <c r="BB35" s="30" t="e">
        <f t="shared" si="16"/>
        <v>#N/A</v>
      </c>
    </row>
    <row r="36" spans="2:54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75">
        <f t="shared" si="5"/>
        <v>0</v>
      </c>
      <c r="M36" s="26">
        <f t="shared" si="6"/>
        <v>0</v>
      </c>
      <c r="N36" s="30" t="e">
        <f t="shared" si="7"/>
        <v>#N/A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75">
        <f t="shared" si="8"/>
        <v>0</v>
      </c>
      <c r="AB36" s="26">
        <f t="shared" si="9"/>
        <v>0</v>
      </c>
      <c r="AC36" s="30" t="e">
        <f t="shared" si="10"/>
        <v>#N/A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75">
        <f t="shared" si="2"/>
        <v>0</v>
      </c>
      <c r="AM36" s="26">
        <f t="shared" si="3"/>
        <v>0</v>
      </c>
      <c r="AN36" s="30" t="e">
        <f t="shared" si="4"/>
        <v>#N/A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75">
        <f t="shared" si="11"/>
        <v>0</v>
      </c>
      <c r="AX36" s="26">
        <f t="shared" si="12"/>
        <v>0</v>
      </c>
      <c r="AY36" s="30" t="e">
        <f t="shared" si="13"/>
        <v>#N/A</v>
      </c>
      <c r="AZ36" s="76">
        <f t="shared" si="14"/>
        <v>0</v>
      </c>
      <c r="BA36" s="24">
        <f t="shared" si="15"/>
        <v>0</v>
      </c>
      <c r="BB36" s="30" t="e">
        <f t="shared" si="16"/>
        <v>#N/A</v>
      </c>
    </row>
    <row r="37" spans="2:54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75">
        <f t="shared" si="5"/>
        <v>0</v>
      </c>
      <c r="M37" s="26">
        <f t="shared" si="6"/>
        <v>0</v>
      </c>
      <c r="N37" s="30" t="e">
        <f t="shared" si="7"/>
        <v>#N/A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75">
        <f t="shared" si="8"/>
        <v>0</v>
      </c>
      <c r="AB37" s="26">
        <f t="shared" si="9"/>
        <v>0</v>
      </c>
      <c r="AC37" s="30" t="e">
        <f t="shared" si="10"/>
        <v>#N/A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75">
        <f t="shared" si="2"/>
        <v>0</v>
      </c>
      <c r="AM37" s="26">
        <f t="shared" si="3"/>
        <v>0</v>
      </c>
      <c r="AN37" s="30" t="e">
        <f t="shared" si="4"/>
        <v>#N/A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75">
        <f t="shared" si="11"/>
        <v>0</v>
      </c>
      <c r="AX37" s="26">
        <f t="shared" si="12"/>
        <v>0</v>
      </c>
      <c r="AY37" s="30" t="e">
        <f t="shared" si="13"/>
        <v>#N/A</v>
      </c>
      <c r="AZ37" s="76">
        <f t="shared" si="14"/>
        <v>0</v>
      </c>
      <c r="BA37" s="24">
        <f t="shared" si="15"/>
        <v>0</v>
      </c>
      <c r="BB37" s="30" t="e">
        <f t="shared" si="16"/>
        <v>#N/A</v>
      </c>
    </row>
    <row r="38" spans="2:54" ht="15" customHeight="1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75">
        <f t="shared" si="5"/>
        <v>0</v>
      </c>
      <c r="M38" s="26">
        <f t="shared" si="6"/>
        <v>0</v>
      </c>
      <c r="N38" s="30" t="e">
        <f t="shared" si="7"/>
        <v>#N/A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75">
        <f t="shared" si="8"/>
        <v>0</v>
      </c>
      <c r="AB38" s="26">
        <f t="shared" si="9"/>
        <v>0</v>
      </c>
      <c r="AC38" s="30" t="e">
        <f t="shared" si="10"/>
        <v>#N/A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75">
        <f t="shared" si="2"/>
        <v>0</v>
      </c>
      <c r="AM38" s="26">
        <f t="shared" si="3"/>
        <v>0</v>
      </c>
      <c r="AN38" s="30" t="e">
        <f t="shared" si="4"/>
        <v>#N/A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75">
        <f t="shared" si="11"/>
        <v>0</v>
      </c>
      <c r="AX38" s="26">
        <f t="shared" si="12"/>
        <v>0</v>
      </c>
      <c r="AY38" s="30" t="e">
        <f t="shared" si="13"/>
        <v>#N/A</v>
      </c>
      <c r="AZ38" s="76">
        <f t="shared" si="14"/>
        <v>0</v>
      </c>
      <c r="BA38" s="24">
        <f t="shared" si="15"/>
        <v>0</v>
      </c>
      <c r="BB38" s="30" t="e">
        <f t="shared" si="16"/>
        <v>#N/A</v>
      </c>
    </row>
    <row r="39" spans="2:54" x14ac:dyDescent="0.25">
      <c r="B39" s="117"/>
      <c r="C39" s="117"/>
      <c r="D39" s="114"/>
      <c r="E39" s="115"/>
      <c r="F39" s="115"/>
      <c r="G39" s="115"/>
      <c r="H39" s="115"/>
      <c r="I39" s="115"/>
      <c r="J39" s="115"/>
      <c r="K39" s="115"/>
      <c r="L39" s="116"/>
      <c r="M39" s="16" t="s">
        <v>14</v>
      </c>
      <c r="N39" s="28" t="s">
        <v>9</v>
      </c>
      <c r="O39" s="114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6"/>
      <c r="AB39" s="16" t="s">
        <v>14</v>
      </c>
      <c r="AC39" s="28" t="s">
        <v>9</v>
      </c>
      <c r="AD39" s="114"/>
      <c r="AE39" s="115"/>
      <c r="AF39" s="115"/>
      <c r="AG39" s="115"/>
      <c r="AH39" s="115"/>
      <c r="AI39" s="115"/>
      <c r="AJ39" s="115"/>
      <c r="AK39" s="115"/>
      <c r="AL39" s="116"/>
      <c r="AM39" s="16" t="s">
        <v>14</v>
      </c>
      <c r="AN39" s="28" t="s">
        <v>9</v>
      </c>
      <c r="AO39" s="114"/>
      <c r="AP39" s="115"/>
      <c r="AQ39" s="115"/>
      <c r="AR39" s="115"/>
      <c r="AS39" s="115"/>
      <c r="AT39" s="114"/>
      <c r="AU39" s="115"/>
      <c r="AV39" s="115"/>
      <c r="AW39" s="116"/>
      <c r="AX39" s="16" t="s">
        <v>14</v>
      </c>
      <c r="AY39" s="28" t="s">
        <v>9</v>
      </c>
      <c r="AZ39" s="17"/>
      <c r="BA39" s="17"/>
      <c r="BB39" s="17"/>
    </row>
    <row r="40" spans="2:54" x14ac:dyDescent="0.25">
      <c r="B40" s="118"/>
      <c r="C40" s="118"/>
      <c r="D40" s="114" t="s">
        <v>25</v>
      </c>
      <c r="E40" s="115"/>
      <c r="F40" s="115"/>
      <c r="G40" s="115"/>
      <c r="H40" s="115"/>
      <c r="I40" s="115"/>
      <c r="J40" s="115"/>
      <c r="K40" s="115"/>
      <c r="L40" s="116"/>
      <c r="M40" s="47">
        <f>COUNTA(C9:C38)</f>
        <v>25</v>
      </c>
      <c r="N40" s="47">
        <v>100</v>
      </c>
      <c r="O40" s="114" t="s">
        <v>25</v>
      </c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6"/>
      <c r="AB40" s="47">
        <f>COUNTA(C9:C38)</f>
        <v>25</v>
      </c>
      <c r="AC40" s="47">
        <v>100</v>
      </c>
      <c r="AD40" s="114" t="s">
        <v>25</v>
      </c>
      <c r="AE40" s="115"/>
      <c r="AF40" s="115"/>
      <c r="AG40" s="115"/>
      <c r="AH40" s="115"/>
      <c r="AI40" s="115"/>
      <c r="AJ40" s="115"/>
      <c r="AK40" s="115"/>
      <c r="AL40" s="116"/>
      <c r="AM40" s="47">
        <f>COUNTA(C9:C38)</f>
        <v>25</v>
      </c>
      <c r="AN40" s="47">
        <v>100</v>
      </c>
      <c r="AO40" s="114"/>
      <c r="AP40" s="115"/>
      <c r="AQ40" s="115"/>
      <c r="AR40" s="115"/>
      <c r="AS40" s="115"/>
      <c r="AT40" s="114" t="s">
        <v>25</v>
      </c>
      <c r="AU40" s="115"/>
      <c r="AV40" s="115"/>
      <c r="AW40" s="116"/>
      <c r="AX40" s="47">
        <f>COUNTA(C9:C38)</f>
        <v>25</v>
      </c>
      <c r="AY40" s="47">
        <v>100</v>
      </c>
      <c r="AZ40" s="17"/>
      <c r="BA40" s="17"/>
      <c r="BB40" s="17"/>
    </row>
    <row r="41" spans="2:54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5"/>
      <c r="K41" s="115"/>
      <c r="L41" s="116"/>
      <c r="M41" s="20">
        <f>COUNTIF(N9:O38,"І ур")</f>
        <v>0</v>
      </c>
      <c r="N41" s="18">
        <f>(M41/M40)*100</f>
        <v>0</v>
      </c>
      <c r="O41" s="114" t="s">
        <v>22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6"/>
      <c r="AB41" s="20">
        <f>COUNTIF(AC9:AC38,"І ур")</f>
        <v>0</v>
      </c>
      <c r="AC41" s="18">
        <f>(AB41/AB40)*100</f>
        <v>0</v>
      </c>
      <c r="AD41" s="114" t="s">
        <v>22</v>
      </c>
      <c r="AE41" s="115"/>
      <c r="AF41" s="115"/>
      <c r="AG41" s="115"/>
      <c r="AH41" s="115"/>
      <c r="AI41" s="115"/>
      <c r="AJ41" s="115"/>
      <c r="AK41" s="115"/>
      <c r="AL41" s="116"/>
      <c r="AM41" s="20">
        <f>COUNTIF(AN9:AN38,"І ур")</f>
        <v>0</v>
      </c>
      <c r="AN41" s="18">
        <f>(AM41/AM40)*100</f>
        <v>0</v>
      </c>
      <c r="AO41" s="114"/>
      <c r="AP41" s="115"/>
      <c r="AQ41" s="115"/>
      <c r="AR41" s="115"/>
      <c r="AS41" s="115"/>
      <c r="AT41" s="114" t="s">
        <v>22</v>
      </c>
      <c r="AU41" s="115"/>
      <c r="AV41" s="115"/>
      <c r="AW41" s="116"/>
      <c r="AX41" s="20">
        <f>COUNTIF(AY9:AY38,"І ур")</f>
        <v>0</v>
      </c>
      <c r="AY41" s="18">
        <f>(AX41/AX40)*100</f>
        <v>0</v>
      </c>
      <c r="AZ41" s="17"/>
      <c r="BA41" s="17"/>
      <c r="BB41" s="17"/>
    </row>
    <row r="42" spans="2:54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5"/>
      <c r="K42" s="115"/>
      <c r="L42" s="116"/>
      <c r="M42" s="20">
        <f>COUNTIF(N9:N38,"ІІ ур")</f>
        <v>8</v>
      </c>
      <c r="N42" s="18">
        <f>(M42/M40)*100</f>
        <v>32</v>
      </c>
      <c r="O42" s="114" t="s">
        <v>23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6"/>
      <c r="AB42" s="20">
        <f>COUNTIF(AC9:AC38,"ІІ ур")</f>
        <v>13</v>
      </c>
      <c r="AC42" s="18">
        <f>(AB42/AB40)*100</f>
        <v>52</v>
      </c>
      <c r="AD42" s="114" t="s">
        <v>23</v>
      </c>
      <c r="AE42" s="115"/>
      <c r="AF42" s="115"/>
      <c r="AG42" s="115"/>
      <c r="AH42" s="115"/>
      <c r="AI42" s="115"/>
      <c r="AJ42" s="115"/>
      <c r="AK42" s="115"/>
      <c r="AL42" s="116"/>
      <c r="AM42" s="20">
        <f>COUNTIF(AN9:AN38,"ІІ ур")</f>
        <v>8</v>
      </c>
      <c r="AN42" s="18">
        <f>(AM42/AM40)*100</f>
        <v>32</v>
      </c>
      <c r="AO42" s="114"/>
      <c r="AP42" s="115"/>
      <c r="AQ42" s="115"/>
      <c r="AR42" s="115"/>
      <c r="AS42" s="115"/>
      <c r="AT42" s="114" t="s">
        <v>23</v>
      </c>
      <c r="AU42" s="115"/>
      <c r="AV42" s="115"/>
      <c r="AW42" s="116"/>
      <c r="AX42" s="20">
        <f>COUNTIF(AY9:AY38,"ІІ ур")</f>
        <v>8</v>
      </c>
      <c r="AY42" s="18">
        <f>(AX42/AX40)*100</f>
        <v>32</v>
      </c>
      <c r="AZ42" s="17"/>
      <c r="BA42" s="17"/>
      <c r="BB42" s="17"/>
    </row>
    <row r="43" spans="2:54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5"/>
      <c r="K43" s="115"/>
      <c r="L43" s="116"/>
      <c r="M43" s="20">
        <f>COUNTIF(N9:N38,"ІІІ ур")</f>
        <v>17</v>
      </c>
      <c r="N43" s="18">
        <f>(M43/M40)*100</f>
        <v>68</v>
      </c>
      <c r="O43" s="114" t="s">
        <v>24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6"/>
      <c r="AB43" s="20">
        <f>COUNTIF(AC9:AC38,"ІІІ ур")</f>
        <v>12</v>
      </c>
      <c r="AC43" s="18">
        <f>(AB43/AB40)*100</f>
        <v>48</v>
      </c>
      <c r="AD43" s="114" t="s">
        <v>24</v>
      </c>
      <c r="AE43" s="115"/>
      <c r="AF43" s="115"/>
      <c r="AG43" s="115"/>
      <c r="AH43" s="115"/>
      <c r="AI43" s="115"/>
      <c r="AJ43" s="115"/>
      <c r="AK43" s="115"/>
      <c r="AL43" s="116"/>
      <c r="AM43" s="20">
        <f>COUNTIF(AN9:AN38,"ІІІ ур")</f>
        <v>17</v>
      </c>
      <c r="AN43" s="18">
        <f>(AM43/AM40)*100</f>
        <v>68</v>
      </c>
      <c r="AO43" s="114"/>
      <c r="AP43" s="115"/>
      <c r="AQ43" s="115"/>
      <c r="AR43" s="115"/>
      <c r="AS43" s="115"/>
      <c r="AT43" s="114" t="s">
        <v>24</v>
      </c>
      <c r="AU43" s="115"/>
      <c r="AV43" s="115"/>
      <c r="AW43" s="116"/>
      <c r="AX43" s="20">
        <f>COUNTIF(AY9:AY38,"ІІІ ур")</f>
        <v>17</v>
      </c>
      <c r="AY43" s="18">
        <f>(AX43/AX40)*100</f>
        <v>68</v>
      </c>
      <c r="AZ43" s="17"/>
      <c r="BA43" s="17"/>
      <c r="BB43" s="17"/>
    </row>
    <row r="44" spans="2:54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6"/>
      <c r="BA44" s="47" t="s">
        <v>8</v>
      </c>
      <c r="BB44" s="47" t="s">
        <v>9</v>
      </c>
    </row>
    <row r="45" spans="2:54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3"/>
      <c r="BA45" s="47">
        <f>COUNTA(C9:C38)</f>
        <v>25</v>
      </c>
      <c r="BB45" s="47">
        <v>100</v>
      </c>
    </row>
    <row r="46" spans="2:54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20">
        <f>COUNTIF(BB9:BB38,"І ур")</f>
        <v>0</v>
      </c>
      <c r="BB46" s="18">
        <f>(BA46/BA45)*100</f>
        <v>0</v>
      </c>
    </row>
    <row r="47" spans="2:54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20">
        <f>COUNTIF(BB9:BB38,"ІІ ур")</f>
        <v>9</v>
      </c>
      <c r="BB47" s="18">
        <f>(BA47/BA45)*100</f>
        <v>36</v>
      </c>
    </row>
    <row r="48" spans="2:54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20">
        <f>COUNTIF(BB9:BB38,"ІІІ ур")</f>
        <v>16</v>
      </c>
      <c r="BB48" s="18">
        <f>(BA48/BA45)*100</f>
        <v>64</v>
      </c>
    </row>
    <row r="100" spans="11:12" x14ac:dyDescent="0.25">
      <c r="K100" s="21">
        <v>1</v>
      </c>
      <c r="L100" s="21" t="s">
        <v>16</v>
      </c>
    </row>
    <row r="101" spans="11:12" x14ac:dyDescent="0.25">
      <c r="K101" s="21">
        <v>1.6</v>
      </c>
      <c r="L101" s="21" t="s">
        <v>17</v>
      </c>
    </row>
    <row r="102" spans="11:12" x14ac:dyDescent="0.25">
      <c r="K102" s="21">
        <v>2.6</v>
      </c>
      <c r="L102" s="21" t="s">
        <v>18</v>
      </c>
    </row>
  </sheetData>
  <mergeCells count="57">
    <mergeCell ref="A2:BC2"/>
    <mergeCell ref="A3:BC3"/>
    <mergeCell ref="A4:BC4"/>
    <mergeCell ref="B6:BB6"/>
    <mergeCell ref="B7:B8"/>
    <mergeCell ref="C7:C8"/>
    <mergeCell ref="D7:K7"/>
    <mergeCell ref="O7:Z7"/>
    <mergeCell ref="AD7:AK7"/>
    <mergeCell ref="BA7:BA8"/>
    <mergeCell ref="BB7:BB8"/>
    <mergeCell ref="L7:L8"/>
    <mergeCell ref="M7:M8"/>
    <mergeCell ref="N7:N8"/>
    <mergeCell ref="AL7:AL8"/>
    <mergeCell ref="AM7:AM8"/>
    <mergeCell ref="D46:AZ46"/>
    <mergeCell ref="D47:AZ47"/>
    <mergeCell ref="D48:AZ48"/>
    <mergeCell ref="B39:B48"/>
    <mergeCell ref="C39:C48"/>
    <mergeCell ref="D39:L39"/>
    <mergeCell ref="D40:L40"/>
    <mergeCell ref="D41:L41"/>
    <mergeCell ref="D42:L42"/>
    <mergeCell ref="D43:L43"/>
    <mergeCell ref="AT41:AW41"/>
    <mergeCell ref="AT42:AW42"/>
    <mergeCell ref="AT39:AW39"/>
    <mergeCell ref="AT40:AW40"/>
    <mergeCell ref="AO42:AS42"/>
    <mergeCell ref="D45:AZ45"/>
    <mergeCell ref="AN7:AN8"/>
    <mergeCell ref="AA7:AA8"/>
    <mergeCell ref="AB7:AB8"/>
    <mergeCell ref="AC7:AC8"/>
    <mergeCell ref="AO40:AS40"/>
    <mergeCell ref="AO7:AV7"/>
    <mergeCell ref="AD39:AL39"/>
    <mergeCell ref="AD40:AL40"/>
    <mergeCell ref="D44:AZ44"/>
    <mergeCell ref="AO43:AS43"/>
    <mergeCell ref="AT43:AW43"/>
    <mergeCell ref="AO39:AS39"/>
    <mergeCell ref="AD41:AL41"/>
    <mergeCell ref="AD42:AL42"/>
    <mergeCell ref="AD43:AL43"/>
    <mergeCell ref="O39:AA39"/>
    <mergeCell ref="O40:AA40"/>
    <mergeCell ref="O41:AA41"/>
    <mergeCell ref="O42:AA42"/>
    <mergeCell ref="O43:AA43"/>
    <mergeCell ref="AZ7:AZ8"/>
    <mergeCell ref="AW7:AW8"/>
    <mergeCell ref="AX7:AX8"/>
    <mergeCell ref="AY7:AY8"/>
    <mergeCell ref="AO41:AS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CAF6-AF5F-4168-B686-A93560BF77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3946-D64C-4BEA-8D89-CBF82679B14B}">
  <dimension ref="A2:AF107"/>
  <sheetViews>
    <sheetView zoomScale="70" zoomScaleNormal="70" workbookViewId="0">
      <selection activeCell="A4" sqref="A4:AF4"/>
    </sheetView>
  </sheetViews>
  <sheetFormatPr defaultRowHeight="15" x14ac:dyDescent="0.25"/>
  <cols>
    <col min="2" max="2" width="4.85546875" customWidth="1"/>
    <col min="3" max="3" width="33.85546875" customWidth="1"/>
    <col min="4" max="4" width="13.5703125" customWidth="1"/>
    <col min="5" max="5" width="10.140625" customWidth="1"/>
    <col min="6" max="6" width="7.140625" customWidth="1"/>
    <col min="7" max="8" width="4.7109375" customWidth="1"/>
    <col min="9" max="9" width="8.28515625" customWidth="1"/>
    <col min="10" max="10" width="8.85546875" customWidth="1"/>
    <col min="11" max="11" width="4.28515625" customWidth="1"/>
    <col min="12" max="12" width="9.28515625" customWidth="1"/>
    <col min="13" max="14" width="4.5703125" customWidth="1"/>
    <col min="15" max="15" width="5.7109375" customWidth="1"/>
    <col min="16" max="16" width="9.28515625" customWidth="1"/>
    <col min="17" max="17" width="8.28515625" customWidth="1"/>
    <col min="18" max="18" width="9.7109375" customWidth="1"/>
    <col min="19" max="19" width="8" customWidth="1"/>
    <col min="20" max="20" width="11.7109375" customWidth="1"/>
    <col min="21" max="21" width="7.5703125" customWidth="1"/>
    <col min="22" max="22" width="8.42578125" customWidth="1"/>
    <col min="23" max="23" width="10.42578125" customWidth="1"/>
    <col min="24" max="24" width="9.7109375" customWidth="1"/>
    <col min="25" max="25" width="7.28515625" customWidth="1"/>
    <col min="26" max="26" width="4.42578125" customWidth="1"/>
    <col min="27" max="27" width="6.140625" customWidth="1"/>
    <col min="28" max="28" width="10.140625" customWidth="1"/>
    <col min="30" max="30" width="9.140625" style="83"/>
  </cols>
  <sheetData>
    <row r="2" spans="1:32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x14ac:dyDescent="0.25">
      <c r="A4" s="14" t="s">
        <v>82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6" spans="1:32" x14ac:dyDescent="0.25">
      <c r="B6" s="13" t="s">
        <v>188</v>
      </c>
      <c r="C6" s="13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13"/>
      <c r="AD6" s="13"/>
      <c r="AE6" s="13"/>
    </row>
    <row r="7" spans="1:32" ht="81" customHeight="1" x14ac:dyDescent="0.25">
      <c r="B7" s="12" t="s">
        <v>2</v>
      </c>
      <c r="C7" s="222" t="s">
        <v>3</v>
      </c>
      <c r="D7" s="153" t="s">
        <v>189</v>
      </c>
      <c r="E7" s="154"/>
      <c r="F7" s="155"/>
      <c r="G7" s="230" t="s">
        <v>11</v>
      </c>
      <c r="H7" s="231" t="s">
        <v>12</v>
      </c>
      <c r="I7" s="160" t="s">
        <v>13</v>
      </c>
      <c r="J7" s="9" t="s">
        <v>190</v>
      </c>
      <c r="K7" s="9"/>
      <c r="L7" s="9"/>
      <c r="M7" s="9"/>
      <c r="N7" s="230" t="s">
        <v>11</v>
      </c>
      <c r="O7" s="231" t="s">
        <v>12</v>
      </c>
      <c r="P7" s="160" t="s">
        <v>13</v>
      </c>
      <c r="Q7" s="9" t="s">
        <v>191</v>
      </c>
      <c r="R7" s="9"/>
      <c r="S7" s="9"/>
      <c r="T7" s="9"/>
      <c r="U7" s="9"/>
      <c r="V7" s="9"/>
      <c r="W7" s="9"/>
      <c r="X7" s="9"/>
      <c r="Y7" s="9"/>
      <c r="Z7" s="230" t="s">
        <v>11</v>
      </c>
      <c r="AA7" s="231" t="s">
        <v>12</v>
      </c>
      <c r="AB7" s="160" t="s">
        <v>13</v>
      </c>
      <c r="AC7" s="227" t="s">
        <v>5</v>
      </c>
      <c r="AD7" s="229" t="s">
        <v>6</v>
      </c>
      <c r="AE7" s="113" t="s">
        <v>7</v>
      </c>
    </row>
    <row r="8" spans="1:32" ht="225" customHeight="1" thickBot="1" x14ac:dyDescent="0.3">
      <c r="B8" s="12"/>
      <c r="C8" s="12"/>
      <c r="D8" s="77" t="s">
        <v>192</v>
      </c>
      <c r="E8" s="77" t="s">
        <v>193</v>
      </c>
      <c r="F8" s="77" t="s">
        <v>194</v>
      </c>
      <c r="G8" s="230"/>
      <c r="H8" s="231"/>
      <c r="I8" s="160"/>
      <c r="J8" s="77" t="s">
        <v>195</v>
      </c>
      <c r="K8" s="77" t="s">
        <v>196</v>
      </c>
      <c r="L8" s="77" t="s">
        <v>197</v>
      </c>
      <c r="M8" s="77" t="s">
        <v>198</v>
      </c>
      <c r="N8" s="230"/>
      <c r="O8" s="231"/>
      <c r="P8" s="160"/>
      <c r="Q8" s="77" t="s">
        <v>199</v>
      </c>
      <c r="R8" s="77" t="s">
        <v>200</v>
      </c>
      <c r="S8" s="77" t="s">
        <v>201</v>
      </c>
      <c r="T8" s="77" t="s">
        <v>202</v>
      </c>
      <c r="U8" s="77" t="s">
        <v>203</v>
      </c>
      <c r="V8" s="77" t="s">
        <v>204</v>
      </c>
      <c r="W8" s="77" t="s">
        <v>205</v>
      </c>
      <c r="X8" s="77" t="s">
        <v>206</v>
      </c>
      <c r="Y8" s="77" t="s">
        <v>207</v>
      </c>
      <c r="Z8" s="230"/>
      <c r="AA8" s="231"/>
      <c r="AB8" s="160"/>
      <c r="AC8" s="228"/>
      <c r="AD8" s="229"/>
      <c r="AE8" s="113"/>
    </row>
    <row r="9" spans="1:32" ht="19.5" thickBot="1" x14ac:dyDescent="0.3">
      <c r="B9" s="16">
        <v>1</v>
      </c>
      <c r="C9" s="44" t="s">
        <v>54</v>
      </c>
      <c r="D9" s="16">
        <v>2</v>
      </c>
      <c r="E9" s="16">
        <v>2</v>
      </c>
      <c r="F9" s="16">
        <v>3</v>
      </c>
      <c r="G9" s="78">
        <f>SUM(D9:F9)</f>
        <v>7</v>
      </c>
      <c r="H9" s="79">
        <f>AVERAGE(D9:F9)</f>
        <v>2.3333333333333335</v>
      </c>
      <c r="I9" s="30" t="str">
        <f t="shared" ref="I9:I38" si="0">IF(D9="","",VLOOKUP(H9,$J$105:$K$107,2,TRUE))</f>
        <v>ІІ ур</v>
      </c>
      <c r="J9" s="16">
        <v>2</v>
      </c>
      <c r="K9" s="16">
        <v>2</v>
      </c>
      <c r="L9" s="16">
        <v>2</v>
      </c>
      <c r="M9" s="16">
        <v>2</v>
      </c>
      <c r="N9" s="78">
        <f>SUM(J9:M9)</f>
        <v>8</v>
      </c>
      <c r="O9" s="79">
        <f>AVERAGE(J9:M9)</f>
        <v>2</v>
      </c>
      <c r="P9" s="30" t="str">
        <f t="shared" ref="P9:P38" si="1">IF(H9="","",VLOOKUP(O9,$J$105:$K$107,2,TRUE))</f>
        <v>ІІ ур</v>
      </c>
      <c r="Q9" s="16">
        <v>2</v>
      </c>
      <c r="R9" s="16">
        <v>2</v>
      </c>
      <c r="S9" s="16">
        <v>2</v>
      </c>
      <c r="T9" s="16">
        <v>2</v>
      </c>
      <c r="U9" s="16">
        <v>2</v>
      </c>
      <c r="V9" s="16">
        <v>2</v>
      </c>
      <c r="W9" s="16">
        <v>2</v>
      </c>
      <c r="X9" s="16">
        <v>2</v>
      </c>
      <c r="Y9" s="16">
        <v>2</v>
      </c>
      <c r="Z9" s="78">
        <f>SUM(Q9:Y9)</f>
        <v>18</v>
      </c>
      <c r="AA9" s="79">
        <f>AVERAGE(Q9:Y9)</f>
        <v>2</v>
      </c>
      <c r="AB9" s="30" t="str">
        <f t="shared" ref="AB9:AB38" si="2">IF(T9="","",VLOOKUP(AA9,$J$105:$K$107,2,TRUE))</f>
        <v>ІІ ур</v>
      </c>
      <c r="AC9" s="80">
        <f>G9+N9+Z9</f>
        <v>33</v>
      </c>
      <c r="AD9" s="81" t="e">
        <f>+AD9:AD10AC9/16</f>
        <v>#NAME?</v>
      </c>
      <c r="AE9" s="30" t="e">
        <f t="shared" ref="AE9" si="3">IF(W9="","",VLOOKUP(AD9,$J$105:$K$107,2,TRUE))</f>
        <v>#NAME?</v>
      </c>
    </row>
    <row r="10" spans="1:32" ht="19.5" thickBot="1" x14ac:dyDescent="0.3">
      <c r="B10" s="16">
        <v>2</v>
      </c>
      <c r="C10" s="45" t="s">
        <v>55</v>
      </c>
      <c r="D10" s="16">
        <v>2</v>
      </c>
      <c r="E10" s="16">
        <v>2</v>
      </c>
      <c r="F10" s="16">
        <v>1</v>
      </c>
      <c r="G10" s="78">
        <f t="shared" ref="G10:G38" si="4">SUM(D10:F10)</f>
        <v>5</v>
      </c>
      <c r="H10" s="79">
        <f t="shared" ref="H10:H38" si="5">AVERAGE(D10:F10)</f>
        <v>1.6666666666666667</v>
      </c>
      <c r="I10" s="30" t="str">
        <f t="shared" si="0"/>
        <v>ІІ ур</v>
      </c>
      <c r="J10" s="16">
        <v>1</v>
      </c>
      <c r="K10" s="16">
        <v>1</v>
      </c>
      <c r="L10" s="16">
        <v>1</v>
      </c>
      <c r="M10" s="16">
        <v>1</v>
      </c>
      <c r="N10" s="78">
        <f t="shared" ref="N10:N38" si="6">SUM(J10:M10)</f>
        <v>4</v>
      </c>
      <c r="O10" s="79">
        <f t="shared" ref="O10:O38" si="7">AVERAGE(J10:M10)</f>
        <v>1</v>
      </c>
      <c r="P10" s="30" t="str">
        <f t="shared" si="1"/>
        <v>І ур</v>
      </c>
      <c r="Q10" s="16">
        <v>2</v>
      </c>
      <c r="R10" s="16">
        <v>1</v>
      </c>
      <c r="S10" s="16">
        <v>1</v>
      </c>
      <c r="T10" s="16">
        <v>2</v>
      </c>
      <c r="U10" s="16">
        <v>2</v>
      </c>
      <c r="V10" s="16">
        <v>2</v>
      </c>
      <c r="W10" s="16">
        <v>1</v>
      </c>
      <c r="X10" s="16">
        <v>2</v>
      </c>
      <c r="Y10" s="16">
        <v>2</v>
      </c>
      <c r="Z10" s="78">
        <f t="shared" ref="Z10:Z38" si="8">SUM(Q10:Y10)</f>
        <v>15</v>
      </c>
      <c r="AA10" s="79">
        <f t="shared" ref="AA10:AA38" si="9">AVERAGE(Q10:Y10)</f>
        <v>1.6666666666666667</v>
      </c>
      <c r="AB10" s="30" t="str">
        <f t="shared" si="2"/>
        <v>ІІ ур</v>
      </c>
      <c r="AC10" s="80">
        <f t="shared" ref="AC10:AC38" si="10">G10+N10+Z10</f>
        <v>24</v>
      </c>
      <c r="AD10" s="81">
        <f t="shared" ref="AD10:AD38" si="11">AC10/16</f>
        <v>1.5</v>
      </c>
      <c r="AE10" s="30" t="str">
        <f t="shared" ref="AE10:AE38" si="12">IF(W10="","",VLOOKUP(AD10,$J$105:$K$107,2,TRUE))</f>
        <v>І ур</v>
      </c>
    </row>
    <row r="11" spans="1:32" ht="19.5" thickBot="1" x14ac:dyDescent="0.3">
      <c r="B11" s="16">
        <v>3</v>
      </c>
      <c r="C11" s="45" t="s">
        <v>56</v>
      </c>
      <c r="D11" s="16">
        <v>1</v>
      </c>
      <c r="E11" s="16">
        <v>2</v>
      </c>
      <c r="F11" s="16">
        <v>2</v>
      </c>
      <c r="G11" s="78">
        <f t="shared" si="4"/>
        <v>5</v>
      </c>
      <c r="H11" s="79">
        <f t="shared" si="5"/>
        <v>1.6666666666666667</v>
      </c>
      <c r="I11" s="30" t="str">
        <f t="shared" si="0"/>
        <v>ІІ ур</v>
      </c>
      <c r="J11" s="16">
        <v>2</v>
      </c>
      <c r="K11" s="16">
        <v>2</v>
      </c>
      <c r="L11" s="16">
        <v>2</v>
      </c>
      <c r="M11" s="16">
        <v>1</v>
      </c>
      <c r="N11" s="78">
        <f t="shared" si="6"/>
        <v>7</v>
      </c>
      <c r="O11" s="79">
        <f t="shared" si="7"/>
        <v>1.75</v>
      </c>
      <c r="P11" s="30" t="str">
        <f t="shared" si="1"/>
        <v>ІІ ур</v>
      </c>
      <c r="Q11" s="16">
        <v>2</v>
      </c>
      <c r="R11" s="16">
        <v>1</v>
      </c>
      <c r="S11" s="16">
        <v>2</v>
      </c>
      <c r="T11" s="16">
        <v>2</v>
      </c>
      <c r="U11" s="16">
        <v>1</v>
      </c>
      <c r="V11" s="16">
        <v>2</v>
      </c>
      <c r="W11" s="16">
        <v>1</v>
      </c>
      <c r="X11" s="16">
        <v>1</v>
      </c>
      <c r="Y11" s="16">
        <v>2</v>
      </c>
      <c r="Z11" s="78">
        <f t="shared" si="8"/>
        <v>14</v>
      </c>
      <c r="AA11" s="79">
        <f t="shared" si="9"/>
        <v>1.5555555555555556</v>
      </c>
      <c r="AB11" s="30" t="str">
        <f t="shared" si="2"/>
        <v>І ур</v>
      </c>
      <c r="AC11" s="80">
        <f t="shared" si="10"/>
        <v>26</v>
      </c>
      <c r="AD11" s="81">
        <f t="shared" si="11"/>
        <v>1.625</v>
      </c>
      <c r="AE11" s="30" t="str">
        <f t="shared" si="12"/>
        <v>ІІ ур</v>
      </c>
    </row>
    <row r="12" spans="1:32" ht="19.5" thickBot="1" x14ac:dyDescent="0.3">
      <c r="B12" s="16">
        <v>4</v>
      </c>
      <c r="C12" s="45" t="s">
        <v>57</v>
      </c>
      <c r="D12" s="16">
        <v>2</v>
      </c>
      <c r="E12" s="16">
        <v>2</v>
      </c>
      <c r="F12" s="16">
        <v>2</v>
      </c>
      <c r="G12" s="78">
        <f t="shared" si="4"/>
        <v>6</v>
      </c>
      <c r="H12" s="79">
        <f t="shared" si="5"/>
        <v>2</v>
      </c>
      <c r="I12" s="30" t="str">
        <f t="shared" si="0"/>
        <v>ІІ ур</v>
      </c>
      <c r="J12" s="16">
        <v>2</v>
      </c>
      <c r="K12" s="16">
        <v>2</v>
      </c>
      <c r="L12" s="16">
        <v>1</v>
      </c>
      <c r="M12" s="16">
        <v>1</v>
      </c>
      <c r="N12" s="78">
        <f t="shared" si="6"/>
        <v>6</v>
      </c>
      <c r="O12" s="79">
        <f t="shared" si="7"/>
        <v>1.5</v>
      </c>
      <c r="P12" s="30" t="str">
        <f t="shared" si="1"/>
        <v>І ур</v>
      </c>
      <c r="Q12" s="16">
        <v>2</v>
      </c>
      <c r="R12" s="16">
        <v>2</v>
      </c>
      <c r="S12" s="16">
        <v>1</v>
      </c>
      <c r="T12" s="16">
        <v>2</v>
      </c>
      <c r="U12" s="16">
        <v>2</v>
      </c>
      <c r="V12" s="16">
        <v>2</v>
      </c>
      <c r="W12" s="16">
        <v>2</v>
      </c>
      <c r="X12" s="16">
        <v>1</v>
      </c>
      <c r="Y12" s="16">
        <v>2</v>
      </c>
      <c r="Z12" s="78">
        <f t="shared" si="8"/>
        <v>16</v>
      </c>
      <c r="AA12" s="79">
        <f t="shared" si="9"/>
        <v>1.7777777777777777</v>
      </c>
      <c r="AB12" s="30" t="str">
        <f t="shared" si="2"/>
        <v>ІІ ур</v>
      </c>
      <c r="AC12" s="80">
        <f t="shared" si="10"/>
        <v>28</v>
      </c>
      <c r="AD12" s="81">
        <f t="shared" si="11"/>
        <v>1.75</v>
      </c>
      <c r="AE12" s="30" t="str">
        <f t="shared" si="12"/>
        <v>ІІ ур</v>
      </c>
    </row>
    <row r="13" spans="1:32" ht="19.5" thickBot="1" x14ac:dyDescent="0.3">
      <c r="B13" s="16">
        <v>5</v>
      </c>
      <c r="C13" s="45" t="s">
        <v>58</v>
      </c>
      <c r="D13" s="16">
        <v>2</v>
      </c>
      <c r="E13" s="16">
        <v>2</v>
      </c>
      <c r="F13" s="16">
        <v>2</v>
      </c>
      <c r="G13" s="78">
        <v>6</v>
      </c>
      <c r="H13" s="79">
        <f t="shared" si="5"/>
        <v>2</v>
      </c>
      <c r="I13" s="30" t="str">
        <f t="shared" si="0"/>
        <v>ІІ ур</v>
      </c>
      <c r="J13" s="16">
        <v>2</v>
      </c>
      <c r="K13" s="16">
        <v>3</v>
      </c>
      <c r="L13" s="16">
        <v>2</v>
      </c>
      <c r="M13" s="16">
        <v>2</v>
      </c>
      <c r="N13" s="78">
        <f t="shared" si="6"/>
        <v>9</v>
      </c>
      <c r="O13" s="79">
        <f t="shared" si="7"/>
        <v>2.25</v>
      </c>
      <c r="P13" s="30" t="str">
        <f t="shared" si="1"/>
        <v>ІІ ур</v>
      </c>
      <c r="Q13" s="16">
        <v>2</v>
      </c>
      <c r="R13" s="16">
        <v>2</v>
      </c>
      <c r="S13" s="16">
        <v>2</v>
      </c>
      <c r="T13" s="16">
        <v>2</v>
      </c>
      <c r="U13" s="16">
        <v>1</v>
      </c>
      <c r="V13" s="16">
        <v>2</v>
      </c>
      <c r="W13" s="16">
        <v>2</v>
      </c>
      <c r="X13" s="16">
        <v>2</v>
      </c>
      <c r="Y13" s="16">
        <v>2</v>
      </c>
      <c r="Z13" s="78">
        <f t="shared" si="8"/>
        <v>17</v>
      </c>
      <c r="AA13" s="79">
        <f t="shared" si="9"/>
        <v>1.8888888888888888</v>
      </c>
      <c r="AB13" s="30" t="str">
        <f t="shared" si="2"/>
        <v>ІІ ур</v>
      </c>
      <c r="AC13" s="80">
        <f t="shared" si="10"/>
        <v>32</v>
      </c>
      <c r="AD13" s="81">
        <f t="shared" si="11"/>
        <v>2</v>
      </c>
      <c r="AE13" s="30" t="str">
        <f t="shared" si="12"/>
        <v>ІІ ур</v>
      </c>
    </row>
    <row r="14" spans="1:32" ht="19.5" thickBot="1" x14ac:dyDescent="0.3">
      <c r="B14" s="16">
        <v>6</v>
      </c>
      <c r="C14" s="45" t="s">
        <v>59</v>
      </c>
      <c r="D14" s="16">
        <v>2</v>
      </c>
      <c r="E14" s="16">
        <v>1</v>
      </c>
      <c r="F14" s="16">
        <v>2</v>
      </c>
      <c r="G14" s="78">
        <f t="shared" si="4"/>
        <v>5</v>
      </c>
      <c r="H14" s="79">
        <f t="shared" si="5"/>
        <v>1.6666666666666667</v>
      </c>
      <c r="I14" s="30" t="str">
        <f t="shared" si="0"/>
        <v>ІІ ур</v>
      </c>
      <c r="J14" s="16">
        <v>1</v>
      </c>
      <c r="K14" s="16">
        <v>1</v>
      </c>
      <c r="L14" s="16">
        <v>1</v>
      </c>
      <c r="M14" s="16">
        <v>1</v>
      </c>
      <c r="N14" s="78">
        <f t="shared" si="6"/>
        <v>4</v>
      </c>
      <c r="O14" s="79">
        <f t="shared" si="7"/>
        <v>1</v>
      </c>
      <c r="P14" s="30" t="str">
        <f t="shared" si="1"/>
        <v>І ур</v>
      </c>
      <c r="Q14" s="16">
        <v>2</v>
      </c>
      <c r="R14" s="16">
        <v>1</v>
      </c>
      <c r="S14" s="16">
        <v>2</v>
      </c>
      <c r="T14" s="16">
        <v>2</v>
      </c>
      <c r="U14" s="16">
        <v>1</v>
      </c>
      <c r="V14" s="16">
        <v>2</v>
      </c>
      <c r="W14" s="16">
        <v>1</v>
      </c>
      <c r="X14" s="16">
        <v>2</v>
      </c>
      <c r="Y14" s="16">
        <v>2</v>
      </c>
      <c r="Z14" s="78">
        <f t="shared" si="8"/>
        <v>15</v>
      </c>
      <c r="AA14" s="79">
        <f t="shared" si="9"/>
        <v>1.6666666666666667</v>
      </c>
      <c r="AB14" s="30" t="str">
        <f t="shared" si="2"/>
        <v>ІІ ур</v>
      </c>
      <c r="AC14" s="80">
        <f t="shared" si="10"/>
        <v>24</v>
      </c>
      <c r="AD14" s="81">
        <f t="shared" si="11"/>
        <v>1.5</v>
      </c>
      <c r="AE14" s="30" t="str">
        <f t="shared" si="12"/>
        <v>І ур</v>
      </c>
    </row>
    <row r="15" spans="1:32" ht="19.5" thickBot="1" x14ac:dyDescent="0.3">
      <c r="B15" s="16">
        <v>7</v>
      </c>
      <c r="C15" s="45" t="s">
        <v>60</v>
      </c>
      <c r="D15" s="16">
        <v>2</v>
      </c>
      <c r="E15" s="16">
        <v>2</v>
      </c>
      <c r="F15" s="16">
        <v>2</v>
      </c>
      <c r="G15" s="78">
        <f t="shared" si="4"/>
        <v>6</v>
      </c>
      <c r="H15" s="79">
        <f t="shared" si="5"/>
        <v>2</v>
      </c>
      <c r="I15" s="30" t="str">
        <f t="shared" si="0"/>
        <v>ІІ ур</v>
      </c>
      <c r="J15" s="16">
        <v>2</v>
      </c>
      <c r="K15" s="16">
        <v>2</v>
      </c>
      <c r="L15" s="16">
        <v>1</v>
      </c>
      <c r="M15" s="16">
        <v>2</v>
      </c>
      <c r="N15" s="78">
        <f t="shared" si="6"/>
        <v>7</v>
      </c>
      <c r="O15" s="79">
        <f t="shared" si="7"/>
        <v>1.75</v>
      </c>
      <c r="P15" s="30" t="str">
        <f t="shared" si="1"/>
        <v>ІІ ур</v>
      </c>
      <c r="Q15" s="16">
        <v>2</v>
      </c>
      <c r="R15" s="16">
        <v>2</v>
      </c>
      <c r="S15" s="16">
        <v>2</v>
      </c>
      <c r="T15" s="16">
        <v>2</v>
      </c>
      <c r="U15" s="16">
        <v>2</v>
      </c>
      <c r="V15" s="16">
        <v>2</v>
      </c>
      <c r="W15" s="16">
        <v>2</v>
      </c>
      <c r="X15" s="16">
        <v>1</v>
      </c>
      <c r="Y15" s="16">
        <v>2</v>
      </c>
      <c r="Z15" s="78">
        <f t="shared" si="8"/>
        <v>17</v>
      </c>
      <c r="AA15" s="79">
        <f t="shared" si="9"/>
        <v>1.8888888888888888</v>
      </c>
      <c r="AB15" s="30" t="str">
        <f t="shared" si="2"/>
        <v>ІІ ур</v>
      </c>
      <c r="AC15" s="80">
        <f t="shared" si="10"/>
        <v>30</v>
      </c>
      <c r="AD15" s="81">
        <f t="shared" si="11"/>
        <v>1.875</v>
      </c>
      <c r="AE15" s="30" t="str">
        <f t="shared" si="12"/>
        <v>ІІ ур</v>
      </c>
    </row>
    <row r="16" spans="1:32" ht="19.5" thickBot="1" x14ac:dyDescent="0.3">
      <c r="B16" s="16">
        <v>8</v>
      </c>
      <c r="C16" s="45" t="s">
        <v>61</v>
      </c>
      <c r="D16" s="16">
        <v>2</v>
      </c>
      <c r="E16" s="16">
        <v>3</v>
      </c>
      <c r="F16" s="16">
        <v>3</v>
      </c>
      <c r="G16" s="78">
        <f t="shared" si="4"/>
        <v>8</v>
      </c>
      <c r="H16" s="79">
        <f t="shared" si="5"/>
        <v>2.6666666666666665</v>
      </c>
      <c r="I16" s="30" t="str">
        <f t="shared" si="0"/>
        <v>ІІІ ур</v>
      </c>
      <c r="J16" s="16">
        <v>2</v>
      </c>
      <c r="K16" s="16">
        <v>2</v>
      </c>
      <c r="L16" s="16">
        <v>1</v>
      </c>
      <c r="M16" s="16">
        <v>1</v>
      </c>
      <c r="N16" s="78">
        <f t="shared" si="6"/>
        <v>6</v>
      </c>
      <c r="O16" s="79">
        <f t="shared" si="7"/>
        <v>1.5</v>
      </c>
      <c r="P16" s="30" t="str">
        <f t="shared" si="1"/>
        <v>І ур</v>
      </c>
      <c r="Q16" s="16">
        <v>3</v>
      </c>
      <c r="R16" s="16">
        <v>2</v>
      </c>
      <c r="S16" s="16">
        <v>1</v>
      </c>
      <c r="T16" s="16">
        <v>2</v>
      </c>
      <c r="U16" s="16">
        <v>2</v>
      </c>
      <c r="V16" s="16">
        <v>2</v>
      </c>
      <c r="W16" s="16">
        <v>1</v>
      </c>
      <c r="X16" s="16">
        <v>1</v>
      </c>
      <c r="Y16" s="16">
        <v>2</v>
      </c>
      <c r="Z16" s="78">
        <f t="shared" si="8"/>
        <v>16</v>
      </c>
      <c r="AA16" s="79">
        <f t="shared" si="9"/>
        <v>1.7777777777777777</v>
      </c>
      <c r="AB16" s="30" t="str">
        <f t="shared" si="2"/>
        <v>ІІ ур</v>
      </c>
      <c r="AC16" s="80">
        <f t="shared" si="10"/>
        <v>30</v>
      </c>
      <c r="AD16" s="81">
        <f t="shared" si="11"/>
        <v>1.875</v>
      </c>
      <c r="AE16" s="30" t="str">
        <f t="shared" si="12"/>
        <v>ІІ ур</v>
      </c>
    </row>
    <row r="17" spans="2:31" ht="19.5" thickBot="1" x14ac:dyDescent="0.3">
      <c r="B17" s="16">
        <v>9</v>
      </c>
      <c r="C17" s="45" t="s">
        <v>62</v>
      </c>
      <c r="D17" s="16">
        <v>2</v>
      </c>
      <c r="E17" s="16">
        <v>2</v>
      </c>
      <c r="F17" s="16">
        <v>2</v>
      </c>
      <c r="G17" s="78">
        <f t="shared" si="4"/>
        <v>6</v>
      </c>
      <c r="H17" s="79">
        <f t="shared" si="5"/>
        <v>2</v>
      </c>
      <c r="I17" s="30" t="str">
        <f t="shared" si="0"/>
        <v>ІІ ур</v>
      </c>
      <c r="J17" s="16">
        <v>1</v>
      </c>
      <c r="K17" s="16">
        <v>2</v>
      </c>
      <c r="L17" s="16">
        <v>2</v>
      </c>
      <c r="M17" s="16">
        <v>2</v>
      </c>
      <c r="N17" s="78">
        <f t="shared" si="6"/>
        <v>7</v>
      </c>
      <c r="O17" s="79">
        <f t="shared" si="7"/>
        <v>1.75</v>
      </c>
      <c r="P17" s="30" t="str">
        <f t="shared" si="1"/>
        <v>ІІ ур</v>
      </c>
      <c r="Q17" s="16">
        <v>2</v>
      </c>
      <c r="R17" s="16">
        <v>2</v>
      </c>
      <c r="S17" s="16">
        <v>2</v>
      </c>
      <c r="T17" s="16">
        <v>2</v>
      </c>
      <c r="U17" s="16">
        <v>2</v>
      </c>
      <c r="V17" s="16">
        <v>2</v>
      </c>
      <c r="W17" s="16">
        <v>2</v>
      </c>
      <c r="X17" s="16">
        <v>1</v>
      </c>
      <c r="Y17" s="16">
        <v>2</v>
      </c>
      <c r="Z17" s="78">
        <f t="shared" si="8"/>
        <v>17</v>
      </c>
      <c r="AA17" s="79">
        <f t="shared" si="9"/>
        <v>1.8888888888888888</v>
      </c>
      <c r="AB17" s="30" t="str">
        <f t="shared" si="2"/>
        <v>ІІ ур</v>
      </c>
      <c r="AC17" s="80">
        <f t="shared" si="10"/>
        <v>30</v>
      </c>
      <c r="AD17" s="81">
        <f t="shared" si="11"/>
        <v>1.875</v>
      </c>
      <c r="AE17" s="30" t="str">
        <f t="shared" si="12"/>
        <v>ІІ ур</v>
      </c>
    </row>
    <row r="18" spans="2:31" ht="19.5" thickBot="1" x14ac:dyDescent="0.3">
      <c r="B18" s="16">
        <v>10</v>
      </c>
      <c r="C18" s="45" t="s">
        <v>63</v>
      </c>
      <c r="D18" s="16">
        <v>2</v>
      </c>
      <c r="E18" s="16">
        <v>3</v>
      </c>
      <c r="F18" s="16">
        <v>2</v>
      </c>
      <c r="G18" s="78">
        <f t="shared" si="4"/>
        <v>7</v>
      </c>
      <c r="H18" s="79">
        <f t="shared" si="5"/>
        <v>2.3333333333333335</v>
      </c>
      <c r="I18" s="30" t="str">
        <f t="shared" si="0"/>
        <v>ІІ ур</v>
      </c>
      <c r="J18" s="16">
        <v>1</v>
      </c>
      <c r="K18" s="16">
        <v>2</v>
      </c>
      <c r="L18" s="16">
        <v>1</v>
      </c>
      <c r="M18" s="16">
        <v>1</v>
      </c>
      <c r="N18" s="78">
        <f t="shared" si="6"/>
        <v>5</v>
      </c>
      <c r="O18" s="79">
        <f t="shared" si="7"/>
        <v>1.25</v>
      </c>
      <c r="P18" s="30" t="str">
        <f t="shared" si="1"/>
        <v>І ур</v>
      </c>
      <c r="Q18" s="16">
        <v>2</v>
      </c>
      <c r="R18" s="16">
        <v>2</v>
      </c>
      <c r="S18" s="16">
        <v>2</v>
      </c>
      <c r="T18" s="16">
        <v>2</v>
      </c>
      <c r="U18" s="16">
        <v>2</v>
      </c>
      <c r="V18" s="16">
        <v>2</v>
      </c>
      <c r="W18" s="16">
        <v>2</v>
      </c>
      <c r="X18" s="16">
        <v>2</v>
      </c>
      <c r="Y18" s="16">
        <v>2</v>
      </c>
      <c r="Z18" s="78">
        <f t="shared" si="8"/>
        <v>18</v>
      </c>
      <c r="AA18" s="79">
        <f t="shared" si="9"/>
        <v>2</v>
      </c>
      <c r="AB18" s="30" t="str">
        <f t="shared" si="2"/>
        <v>ІІ ур</v>
      </c>
      <c r="AC18" s="80">
        <f t="shared" si="10"/>
        <v>30</v>
      </c>
      <c r="AD18" s="81">
        <f t="shared" si="11"/>
        <v>1.875</v>
      </c>
      <c r="AE18" s="30" t="str">
        <f t="shared" si="12"/>
        <v>ІІ ур</v>
      </c>
    </row>
    <row r="19" spans="2:31" ht="19.5" thickBot="1" x14ac:dyDescent="0.3">
      <c r="B19" s="16">
        <v>11</v>
      </c>
      <c r="C19" s="45" t="s">
        <v>64</v>
      </c>
      <c r="D19" s="16">
        <v>2</v>
      </c>
      <c r="E19" s="16">
        <v>2</v>
      </c>
      <c r="F19" s="16">
        <v>2</v>
      </c>
      <c r="G19" s="78">
        <f t="shared" si="4"/>
        <v>6</v>
      </c>
      <c r="H19" s="79">
        <f t="shared" si="5"/>
        <v>2</v>
      </c>
      <c r="I19" s="30" t="str">
        <f t="shared" si="0"/>
        <v>ІІ ур</v>
      </c>
      <c r="J19" s="16">
        <v>1</v>
      </c>
      <c r="K19" s="16">
        <v>2</v>
      </c>
      <c r="L19" s="16">
        <v>1</v>
      </c>
      <c r="M19" s="16">
        <v>1</v>
      </c>
      <c r="N19" s="78">
        <f t="shared" si="6"/>
        <v>5</v>
      </c>
      <c r="O19" s="79">
        <f t="shared" si="7"/>
        <v>1.25</v>
      </c>
      <c r="P19" s="30" t="str">
        <f t="shared" si="1"/>
        <v>І ур</v>
      </c>
      <c r="Q19" s="16">
        <v>2</v>
      </c>
      <c r="R19" s="16">
        <v>1</v>
      </c>
      <c r="S19" s="16">
        <v>1</v>
      </c>
      <c r="T19" s="16">
        <v>2</v>
      </c>
      <c r="U19" s="16">
        <v>1</v>
      </c>
      <c r="V19" s="16">
        <v>2</v>
      </c>
      <c r="W19" s="16">
        <v>1</v>
      </c>
      <c r="X19" s="16">
        <v>1</v>
      </c>
      <c r="Y19" s="16">
        <v>2</v>
      </c>
      <c r="Z19" s="78">
        <f t="shared" si="8"/>
        <v>13</v>
      </c>
      <c r="AA19" s="79">
        <f t="shared" si="9"/>
        <v>1.4444444444444444</v>
      </c>
      <c r="AB19" s="30" t="str">
        <f t="shared" si="2"/>
        <v>І ур</v>
      </c>
      <c r="AC19" s="80">
        <f t="shared" si="10"/>
        <v>24</v>
      </c>
      <c r="AD19" s="81">
        <f t="shared" si="11"/>
        <v>1.5</v>
      </c>
      <c r="AE19" s="30" t="str">
        <f t="shared" si="12"/>
        <v>І ур</v>
      </c>
    </row>
    <row r="20" spans="2:31" ht="19.5" thickBot="1" x14ac:dyDescent="0.3">
      <c r="B20" s="16">
        <v>12</v>
      </c>
      <c r="C20" s="45" t="s">
        <v>65</v>
      </c>
      <c r="D20" s="16">
        <v>2</v>
      </c>
      <c r="E20" s="16">
        <v>2</v>
      </c>
      <c r="F20" s="16">
        <v>2</v>
      </c>
      <c r="G20" s="78">
        <f t="shared" si="4"/>
        <v>6</v>
      </c>
      <c r="H20" s="79">
        <f t="shared" si="5"/>
        <v>2</v>
      </c>
      <c r="I20" s="30" t="str">
        <f t="shared" si="0"/>
        <v>ІІ ур</v>
      </c>
      <c r="J20" s="16">
        <v>2</v>
      </c>
      <c r="K20" s="16">
        <v>2</v>
      </c>
      <c r="L20" s="16">
        <v>2</v>
      </c>
      <c r="M20" s="16">
        <v>2</v>
      </c>
      <c r="N20" s="78">
        <f t="shared" si="6"/>
        <v>8</v>
      </c>
      <c r="O20" s="79">
        <f t="shared" si="7"/>
        <v>2</v>
      </c>
      <c r="P20" s="30" t="str">
        <f t="shared" si="1"/>
        <v>ІІ ур</v>
      </c>
      <c r="Q20" s="16">
        <v>2</v>
      </c>
      <c r="R20" s="16">
        <v>2</v>
      </c>
      <c r="S20" s="16">
        <v>2</v>
      </c>
      <c r="T20" s="16">
        <v>2</v>
      </c>
      <c r="U20" s="16">
        <v>2</v>
      </c>
      <c r="V20" s="16">
        <v>2</v>
      </c>
      <c r="W20" s="16">
        <v>2</v>
      </c>
      <c r="X20" s="16">
        <v>2</v>
      </c>
      <c r="Y20" s="16">
        <v>2</v>
      </c>
      <c r="Z20" s="78">
        <f t="shared" si="8"/>
        <v>18</v>
      </c>
      <c r="AA20" s="79">
        <f t="shared" si="9"/>
        <v>2</v>
      </c>
      <c r="AB20" s="30" t="str">
        <f t="shared" si="2"/>
        <v>ІІ ур</v>
      </c>
      <c r="AC20" s="80">
        <f t="shared" si="10"/>
        <v>32</v>
      </c>
      <c r="AD20" s="81">
        <f t="shared" si="11"/>
        <v>2</v>
      </c>
      <c r="AE20" s="30" t="str">
        <f t="shared" si="12"/>
        <v>ІІ ур</v>
      </c>
    </row>
    <row r="21" spans="2:31" ht="19.5" thickBot="1" x14ac:dyDescent="0.3">
      <c r="B21" s="16">
        <v>13</v>
      </c>
      <c r="C21" s="45" t="s">
        <v>66</v>
      </c>
      <c r="D21" s="16">
        <v>3</v>
      </c>
      <c r="E21" s="16">
        <v>3</v>
      </c>
      <c r="F21" s="16">
        <v>3</v>
      </c>
      <c r="G21" s="78">
        <f t="shared" si="4"/>
        <v>9</v>
      </c>
      <c r="H21" s="79">
        <f t="shared" si="5"/>
        <v>3</v>
      </c>
      <c r="I21" s="30" t="str">
        <f t="shared" si="0"/>
        <v>ІІІ ур</v>
      </c>
      <c r="J21" s="16">
        <v>2</v>
      </c>
      <c r="K21" s="16">
        <v>2</v>
      </c>
      <c r="L21" s="16">
        <v>2</v>
      </c>
      <c r="M21" s="16">
        <v>1</v>
      </c>
      <c r="N21" s="78">
        <f t="shared" si="6"/>
        <v>7</v>
      </c>
      <c r="O21" s="79">
        <f t="shared" si="7"/>
        <v>1.75</v>
      </c>
      <c r="P21" s="30" t="str">
        <f t="shared" si="1"/>
        <v>ІІ ур</v>
      </c>
      <c r="Q21" s="16">
        <v>3</v>
      </c>
      <c r="R21" s="16">
        <v>2</v>
      </c>
      <c r="S21" s="16">
        <v>2</v>
      </c>
      <c r="T21" s="16">
        <v>2</v>
      </c>
      <c r="U21" s="16">
        <v>3</v>
      </c>
      <c r="V21" s="16">
        <v>3</v>
      </c>
      <c r="W21" s="16">
        <v>2</v>
      </c>
      <c r="X21" s="16">
        <v>1</v>
      </c>
      <c r="Y21" s="16">
        <v>2</v>
      </c>
      <c r="Z21" s="78">
        <f t="shared" si="8"/>
        <v>20</v>
      </c>
      <c r="AA21" s="79">
        <f t="shared" si="9"/>
        <v>2.2222222222222223</v>
      </c>
      <c r="AB21" s="30" t="str">
        <f t="shared" si="2"/>
        <v>ІІ ур</v>
      </c>
      <c r="AC21" s="80">
        <f t="shared" si="10"/>
        <v>36</v>
      </c>
      <c r="AD21" s="81">
        <f t="shared" si="11"/>
        <v>2.25</v>
      </c>
      <c r="AE21" s="30" t="str">
        <f t="shared" si="12"/>
        <v>ІІ ур</v>
      </c>
    </row>
    <row r="22" spans="2:31" ht="19.5" thickBot="1" x14ac:dyDescent="0.3">
      <c r="B22" s="16">
        <v>14</v>
      </c>
      <c r="C22" s="45" t="s">
        <v>67</v>
      </c>
      <c r="D22" s="16">
        <v>2</v>
      </c>
      <c r="E22" s="16">
        <v>2</v>
      </c>
      <c r="F22" s="16">
        <v>2</v>
      </c>
      <c r="G22" s="78">
        <v>6</v>
      </c>
      <c r="H22" s="79">
        <f t="shared" si="5"/>
        <v>2</v>
      </c>
      <c r="I22" s="30" t="str">
        <f t="shared" si="0"/>
        <v>ІІ ур</v>
      </c>
      <c r="J22" s="16">
        <v>1</v>
      </c>
      <c r="K22" s="16">
        <v>1</v>
      </c>
      <c r="L22" s="16">
        <v>2</v>
      </c>
      <c r="M22" s="16">
        <v>1</v>
      </c>
      <c r="N22" s="78">
        <f t="shared" si="6"/>
        <v>5</v>
      </c>
      <c r="O22" s="79">
        <f t="shared" si="7"/>
        <v>1.25</v>
      </c>
      <c r="P22" s="30" t="str">
        <f t="shared" si="1"/>
        <v>І ур</v>
      </c>
      <c r="Q22" s="16">
        <v>2</v>
      </c>
      <c r="R22" s="16">
        <v>1</v>
      </c>
      <c r="S22" s="16">
        <v>1</v>
      </c>
      <c r="T22" s="16">
        <v>2</v>
      </c>
      <c r="U22" s="16">
        <v>1</v>
      </c>
      <c r="V22" s="16">
        <v>2</v>
      </c>
      <c r="W22" s="16">
        <v>3</v>
      </c>
      <c r="X22" s="16">
        <v>2</v>
      </c>
      <c r="Y22" s="16">
        <v>3</v>
      </c>
      <c r="Z22" s="78">
        <f t="shared" si="8"/>
        <v>17</v>
      </c>
      <c r="AA22" s="79">
        <f t="shared" si="9"/>
        <v>1.8888888888888888</v>
      </c>
      <c r="AB22" s="30" t="str">
        <f t="shared" si="2"/>
        <v>ІІ ур</v>
      </c>
      <c r="AC22" s="80">
        <f t="shared" si="10"/>
        <v>28</v>
      </c>
      <c r="AD22" s="81">
        <f t="shared" si="11"/>
        <v>1.75</v>
      </c>
      <c r="AE22" s="30" t="str">
        <f t="shared" si="12"/>
        <v>ІІ ур</v>
      </c>
    </row>
    <row r="23" spans="2:31" ht="19.5" thickBot="1" x14ac:dyDescent="0.3">
      <c r="B23" s="16">
        <v>15</v>
      </c>
      <c r="C23" s="45" t="s">
        <v>68</v>
      </c>
      <c r="D23" s="16">
        <v>2</v>
      </c>
      <c r="E23" s="16">
        <v>3</v>
      </c>
      <c r="F23" s="16">
        <v>3</v>
      </c>
      <c r="G23" s="78">
        <f t="shared" si="4"/>
        <v>8</v>
      </c>
      <c r="H23" s="79">
        <f t="shared" si="5"/>
        <v>2.6666666666666665</v>
      </c>
      <c r="I23" s="30" t="str">
        <f t="shared" si="0"/>
        <v>ІІІ ур</v>
      </c>
      <c r="J23" s="16">
        <v>2</v>
      </c>
      <c r="K23" s="16">
        <v>2</v>
      </c>
      <c r="L23" s="16">
        <v>2</v>
      </c>
      <c r="M23" s="16">
        <v>2</v>
      </c>
      <c r="N23" s="78">
        <f t="shared" si="6"/>
        <v>8</v>
      </c>
      <c r="O23" s="79">
        <f t="shared" si="7"/>
        <v>2</v>
      </c>
      <c r="P23" s="30" t="str">
        <f t="shared" si="1"/>
        <v>ІІ ур</v>
      </c>
      <c r="Q23" s="16">
        <v>3</v>
      </c>
      <c r="R23" s="16">
        <v>2</v>
      </c>
      <c r="S23" s="16">
        <v>2</v>
      </c>
      <c r="T23" s="16">
        <v>2</v>
      </c>
      <c r="U23" s="16">
        <v>2</v>
      </c>
      <c r="V23" s="16">
        <v>3</v>
      </c>
      <c r="W23" s="16">
        <v>2</v>
      </c>
      <c r="X23" s="16">
        <v>2</v>
      </c>
      <c r="Y23" s="16">
        <v>2</v>
      </c>
      <c r="Z23" s="78">
        <f t="shared" si="8"/>
        <v>20</v>
      </c>
      <c r="AA23" s="79">
        <f t="shared" si="9"/>
        <v>2.2222222222222223</v>
      </c>
      <c r="AB23" s="30" t="str">
        <f t="shared" si="2"/>
        <v>ІІ ур</v>
      </c>
      <c r="AC23" s="80">
        <f t="shared" si="10"/>
        <v>36</v>
      </c>
      <c r="AD23" s="81">
        <f t="shared" si="11"/>
        <v>2.25</v>
      </c>
      <c r="AE23" s="30" t="str">
        <f t="shared" si="12"/>
        <v>ІІ ур</v>
      </c>
    </row>
    <row r="24" spans="2:31" ht="19.5" thickBot="1" x14ac:dyDescent="0.3">
      <c r="B24" s="16">
        <v>16</v>
      </c>
      <c r="C24" s="45" t="s">
        <v>69</v>
      </c>
      <c r="D24" s="16">
        <v>2</v>
      </c>
      <c r="E24" s="16">
        <v>2</v>
      </c>
      <c r="F24" s="16">
        <v>2</v>
      </c>
      <c r="G24" s="78">
        <f t="shared" si="4"/>
        <v>6</v>
      </c>
      <c r="H24" s="79">
        <f t="shared" si="5"/>
        <v>2</v>
      </c>
      <c r="I24" s="30" t="str">
        <f t="shared" si="0"/>
        <v>ІІ ур</v>
      </c>
      <c r="J24" s="16">
        <v>2</v>
      </c>
      <c r="K24" s="16">
        <v>2</v>
      </c>
      <c r="L24" s="16">
        <v>2</v>
      </c>
      <c r="M24" s="16">
        <v>1</v>
      </c>
      <c r="N24" s="78">
        <f t="shared" si="6"/>
        <v>7</v>
      </c>
      <c r="O24" s="79">
        <f t="shared" si="7"/>
        <v>1.75</v>
      </c>
      <c r="P24" s="30" t="str">
        <f t="shared" si="1"/>
        <v>ІІ ур</v>
      </c>
      <c r="Q24" s="16">
        <v>2</v>
      </c>
      <c r="R24" s="16">
        <v>2</v>
      </c>
      <c r="S24" s="16">
        <v>1</v>
      </c>
      <c r="T24" s="16">
        <v>2</v>
      </c>
      <c r="U24" s="16">
        <v>1</v>
      </c>
      <c r="V24" s="16">
        <v>2</v>
      </c>
      <c r="W24" s="16">
        <v>2</v>
      </c>
      <c r="X24" s="16">
        <v>1</v>
      </c>
      <c r="Y24" s="16">
        <v>2</v>
      </c>
      <c r="Z24" s="78">
        <f t="shared" si="8"/>
        <v>15</v>
      </c>
      <c r="AA24" s="79">
        <f t="shared" si="9"/>
        <v>1.6666666666666667</v>
      </c>
      <c r="AB24" s="30" t="str">
        <f t="shared" si="2"/>
        <v>ІІ ур</v>
      </c>
      <c r="AC24" s="80">
        <f t="shared" si="10"/>
        <v>28</v>
      </c>
      <c r="AD24" s="81">
        <f t="shared" si="11"/>
        <v>1.75</v>
      </c>
      <c r="AE24" s="30" t="str">
        <f t="shared" si="12"/>
        <v>ІІ ур</v>
      </c>
    </row>
    <row r="25" spans="2:31" ht="19.5" thickBot="1" x14ac:dyDescent="0.3">
      <c r="B25" s="16">
        <v>17</v>
      </c>
      <c r="C25" s="45" t="s">
        <v>70</v>
      </c>
      <c r="D25" s="16">
        <v>3</v>
      </c>
      <c r="E25" s="16">
        <v>3</v>
      </c>
      <c r="F25" s="16">
        <v>3</v>
      </c>
      <c r="G25" s="78">
        <f t="shared" si="4"/>
        <v>9</v>
      </c>
      <c r="H25" s="79">
        <f t="shared" si="5"/>
        <v>3</v>
      </c>
      <c r="I25" s="30" t="str">
        <f t="shared" si="0"/>
        <v>ІІІ ур</v>
      </c>
      <c r="J25" s="16">
        <v>2</v>
      </c>
      <c r="K25" s="16">
        <v>2</v>
      </c>
      <c r="L25" s="16">
        <v>2</v>
      </c>
      <c r="M25" s="16">
        <v>2</v>
      </c>
      <c r="N25" s="78">
        <f t="shared" si="6"/>
        <v>8</v>
      </c>
      <c r="O25" s="79">
        <f t="shared" si="7"/>
        <v>2</v>
      </c>
      <c r="P25" s="30" t="str">
        <f t="shared" si="1"/>
        <v>ІІ ур</v>
      </c>
      <c r="Q25" s="16">
        <v>3</v>
      </c>
      <c r="R25" s="16">
        <v>3</v>
      </c>
      <c r="S25" s="16">
        <v>2</v>
      </c>
      <c r="T25" s="16">
        <v>3</v>
      </c>
      <c r="U25" s="16">
        <v>3</v>
      </c>
      <c r="V25" s="16">
        <v>3</v>
      </c>
      <c r="W25" s="16">
        <v>2</v>
      </c>
      <c r="X25" s="16">
        <v>1</v>
      </c>
      <c r="Y25" s="16">
        <v>2</v>
      </c>
      <c r="Z25" s="78">
        <f t="shared" si="8"/>
        <v>22</v>
      </c>
      <c r="AA25" s="79">
        <f t="shared" si="9"/>
        <v>2.4444444444444446</v>
      </c>
      <c r="AB25" s="30" t="str">
        <f t="shared" si="2"/>
        <v>ІІ ур</v>
      </c>
      <c r="AC25" s="80">
        <f t="shared" si="10"/>
        <v>39</v>
      </c>
      <c r="AD25" s="81">
        <f t="shared" si="11"/>
        <v>2.4375</v>
      </c>
      <c r="AE25" s="30" t="str">
        <f t="shared" si="12"/>
        <v>ІІ ур</v>
      </c>
    </row>
    <row r="26" spans="2:31" ht="19.5" thickBot="1" x14ac:dyDescent="0.3">
      <c r="B26" s="16">
        <v>18</v>
      </c>
      <c r="C26" s="45" t="s">
        <v>71</v>
      </c>
      <c r="D26" s="16">
        <v>2</v>
      </c>
      <c r="E26" s="16">
        <v>2</v>
      </c>
      <c r="F26" s="16">
        <v>2</v>
      </c>
      <c r="G26" s="78">
        <f t="shared" si="4"/>
        <v>6</v>
      </c>
      <c r="H26" s="79">
        <f t="shared" si="5"/>
        <v>2</v>
      </c>
      <c r="I26" s="30" t="str">
        <f t="shared" si="0"/>
        <v>ІІ ур</v>
      </c>
      <c r="J26" s="16">
        <v>1</v>
      </c>
      <c r="K26" s="16">
        <v>1</v>
      </c>
      <c r="L26" s="16">
        <v>2</v>
      </c>
      <c r="M26" s="16">
        <v>1</v>
      </c>
      <c r="N26" s="78">
        <f t="shared" si="6"/>
        <v>5</v>
      </c>
      <c r="O26" s="79">
        <f t="shared" si="7"/>
        <v>1.25</v>
      </c>
      <c r="P26" s="30" t="str">
        <f t="shared" si="1"/>
        <v>І ур</v>
      </c>
      <c r="Q26" s="16">
        <v>2</v>
      </c>
      <c r="R26" s="16">
        <v>2</v>
      </c>
      <c r="S26" s="16">
        <v>2</v>
      </c>
      <c r="T26" s="16">
        <v>2</v>
      </c>
      <c r="U26" s="16">
        <v>1</v>
      </c>
      <c r="V26" s="16">
        <v>2</v>
      </c>
      <c r="W26" s="16">
        <v>1</v>
      </c>
      <c r="X26" s="16">
        <v>1</v>
      </c>
      <c r="Y26" s="16">
        <v>2</v>
      </c>
      <c r="Z26" s="78">
        <f t="shared" si="8"/>
        <v>15</v>
      </c>
      <c r="AA26" s="79">
        <f t="shared" si="9"/>
        <v>1.6666666666666667</v>
      </c>
      <c r="AB26" s="30" t="str">
        <f t="shared" si="2"/>
        <v>ІІ ур</v>
      </c>
      <c r="AC26" s="80">
        <f t="shared" si="10"/>
        <v>26</v>
      </c>
      <c r="AD26" s="81">
        <f t="shared" si="11"/>
        <v>1.625</v>
      </c>
      <c r="AE26" s="30" t="str">
        <f t="shared" si="12"/>
        <v>ІІ ур</v>
      </c>
    </row>
    <row r="27" spans="2:31" ht="19.5" thickBot="1" x14ac:dyDescent="0.3">
      <c r="B27" s="16">
        <v>19</v>
      </c>
      <c r="C27" s="45" t="s">
        <v>72</v>
      </c>
      <c r="D27" s="16">
        <v>2</v>
      </c>
      <c r="E27" s="16">
        <v>2</v>
      </c>
      <c r="F27" s="16">
        <v>1</v>
      </c>
      <c r="G27" s="78">
        <f t="shared" si="4"/>
        <v>5</v>
      </c>
      <c r="H27" s="79">
        <f t="shared" si="5"/>
        <v>1.6666666666666667</v>
      </c>
      <c r="I27" s="30" t="str">
        <f t="shared" si="0"/>
        <v>ІІ ур</v>
      </c>
      <c r="J27" s="16">
        <v>2</v>
      </c>
      <c r="K27" s="16">
        <v>1</v>
      </c>
      <c r="L27" s="16">
        <v>1</v>
      </c>
      <c r="M27" s="16">
        <v>1</v>
      </c>
      <c r="N27" s="78">
        <f t="shared" si="6"/>
        <v>5</v>
      </c>
      <c r="O27" s="79">
        <f t="shared" si="7"/>
        <v>1.25</v>
      </c>
      <c r="P27" s="30" t="str">
        <f t="shared" si="1"/>
        <v>І ур</v>
      </c>
      <c r="Q27" s="16">
        <v>2</v>
      </c>
      <c r="R27" s="16">
        <v>2</v>
      </c>
      <c r="S27" s="16">
        <v>2</v>
      </c>
      <c r="T27" s="16">
        <v>2</v>
      </c>
      <c r="U27" s="16">
        <v>1</v>
      </c>
      <c r="V27" s="16">
        <v>2</v>
      </c>
      <c r="W27" s="16">
        <v>2</v>
      </c>
      <c r="X27" s="16">
        <v>1</v>
      </c>
      <c r="Y27" s="16">
        <v>1</v>
      </c>
      <c r="Z27" s="78">
        <f t="shared" si="8"/>
        <v>15</v>
      </c>
      <c r="AA27" s="79">
        <f t="shared" si="9"/>
        <v>1.6666666666666667</v>
      </c>
      <c r="AB27" s="30" t="str">
        <f t="shared" si="2"/>
        <v>ІІ ур</v>
      </c>
      <c r="AC27" s="80">
        <f t="shared" si="10"/>
        <v>25</v>
      </c>
      <c r="AD27" s="81">
        <f t="shared" si="11"/>
        <v>1.5625</v>
      </c>
      <c r="AE27" s="30" t="str">
        <f t="shared" si="12"/>
        <v>І ур</v>
      </c>
    </row>
    <row r="28" spans="2:31" ht="19.5" thickBot="1" x14ac:dyDescent="0.3">
      <c r="B28" s="16">
        <v>20</v>
      </c>
      <c r="C28" s="45" t="s">
        <v>73</v>
      </c>
      <c r="D28" s="16">
        <v>2</v>
      </c>
      <c r="E28" s="16">
        <v>3</v>
      </c>
      <c r="F28" s="16">
        <v>2</v>
      </c>
      <c r="G28" s="78">
        <f t="shared" si="4"/>
        <v>7</v>
      </c>
      <c r="H28" s="79">
        <f t="shared" si="5"/>
        <v>2.3333333333333335</v>
      </c>
      <c r="I28" s="30" t="str">
        <f t="shared" si="0"/>
        <v>ІІ ур</v>
      </c>
      <c r="J28" s="16">
        <v>2</v>
      </c>
      <c r="K28" s="16">
        <v>1</v>
      </c>
      <c r="L28" s="16">
        <v>1</v>
      </c>
      <c r="M28" s="16">
        <v>1</v>
      </c>
      <c r="N28" s="78">
        <f t="shared" si="6"/>
        <v>5</v>
      </c>
      <c r="O28" s="79">
        <f t="shared" si="7"/>
        <v>1.25</v>
      </c>
      <c r="P28" s="30" t="str">
        <f t="shared" si="1"/>
        <v>І ур</v>
      </c>
      <c r="Q28" s="16">
        <v>3</v>
      </c>
      <c r="R28" s="16">
        <v>2</v>
      </c>
      <c r="S28" s="16">
        <v>2</v>
      </c>
      <c r="T28" s="16">
        <v>2</v>
      </c>
      <c r="U28" s="16">
        <v>2</v>
      </c>
      <c r="V28" s="16">
        <v>2</v>
      </c>
      <c r="W28" s="16">
        <v>1</v>
      </c>
      <c r="X28" s="16">
        <v>1</v>
      </c>
      <c r="Y28" s="16">
        <v>1</v>
      </c>
      <c r="Z28" s="78">
        <f t="shared" si="8"/>
        <v>16</v>
      </c>
      <c r="AA28" s="79">
        <f t="shared" si="9"/>
        <v>1.7777777777777777</v>
      </c>
      <c r="AB28" s="30" t="str">
        <f t="shared" si="2"/>
        <v>ІІ ур</v>
      </c>
      <c r="AC28" s="80">
        <f t="shared" si="10"/>
        <v>28</v>
      </c>
      <c r="AD28" s="81">
        <f t="shared" si="11"/>
        <v>1.75</v>
      </c>
      <c r="AE28" s="30" t="str">
        <f t="shared" si="12"/>
        <v>ІІ ур</v>
      </c>
    </row>
    <row r="29" spans="2:31" ht="19.5" thickBot="1" x14ac:dyDescent="0.3">
      <c r="B29" s="16">
        <v>21</v>
      </c>
      <c r="C29" s="45" t="s">
        <v>74</v>
      </c>
      <c r="D29" s="16">
        <v>2</v>
      </c>
      <c r="E29" s="16">
        <v>3</v>
      </c>
      <c r="F29" s="16">
        <v>2</v>
      </c>
      <c r="G29" s="78">
        <f t="shared" si="4"/>
        <v>7</v>
      </c>
      <c r="H29" s="79">
        <f t="shared" si="5"/>
        <v>2.3333333333333335</v>
      </c>
      <c r="I29" s="30" t="str">
        <f t="shared" si="0"/>
        <v>ІІ ур</v>
      </c>
      <c r="J29" s="16">
        <v>2</v>
      </c>
      <c r="K29" s="16">
        <v>2</v>
      </c>
      <c r="L29" s="16">
        <v>2</v>
      </c>
      <c r="M29" s="16">
        <v>2</v>
      </c>
      <c r="N29" s="78">
        <f t="shared" si="6"/>
        <v>8</v>
      </c>
      <c r="O29" s="79">
        <f t="shared" si="7"/>
        <v>2</v>
      </c>
      <c r="P29" s="30" t="str">
        <f t="shared" si="1"/>
        <v>ІІ ур</v>
      </c>
      <c r="Q29" s="16">
        <v>2</v>
      </c>
      <c r="R29" s="16">
        <v>2</v>
      </c>
      <c r="S29" s="16">
        <v>2</v>
      </c>
      <c r="T29" s="16">
        <v>2</v>
      </c>
      <c r="U29" s="16">
        <v>2</v>
      </c>
      <c r="V29" s="16">
        <v>2</v>
      </c>
      <c r="W29" s="16">
        <v>2</v>
      </c>
      <c r="X29" s="16">
        <v>2</v>
      </c>
      <c r="Y29" s="16">
        <v>2</v>
      </c>
      <c r="Z29" s="78">
        <f t="shared" si="8"/>
        <v>18</v>
      </c>
      <c r="AA29" s="79">
        <f t="shared" si="9"/>
        <v>2</v>
      </c>
      <c r="AB29" s="30" t="str">
        <f t="shared" si="2"/>
        <v>ІІ ур</v>
      </c>
      <c r="AC29" s="80">
        <f t="shared" si="10"/>
        <v>33</v>
      </c>
      <c r="AD29" s="81">
        <f t="shared" si="11"/>
        <v>2.0625</v>
      </c>
      <c r="AE29" s="30" t="str">
        <f t="shared" si="12"/>
        <v>ІІ ур</v>
      </c>
    </row>
    <row r="30" spans="2:31" ht="19.5" thickBot="1" x14ac:dyDescent="0.3">
      <c r="B30" s="16">
        <v>22</v>
      </c>
      <c r="C30" s="45" t="s">
        <v>75</v>
      </c>
      <c r="D30" s="16">
        <v>1</v>
      </c>
      <c r="E30" s="16">
        <v>2</v>
      </c>
      <c r="F30" s="16">
        <v>2</v>
      </c>
      <c r="G30" s="78">
        <f t="shared" si="4"/>
        <v>5</v>
      </c>
      <c r="H30" s="79">
        <f t="shared" si="5"/>
        <v>1.6666666666666667</v>
      </c>
      <c r="I30" s="30" t="str">
        <f t="shared" si="0"/>
        <v>ІІ ур</v>
      </c>
      <c r="J30" s="16">
        <v>2</v>
      </c>
      <c r="K30" s="16">
        <v>1</v>
      </c>
      <c r="L30" s="16">
        <v>1</v>
      </c>
      <c r="M30" s="16">
        <v>1</v>
      </c>
      <c r="N30" s="78">
        <f t="shared" si="6"/>
        <v>5</v>
      </c>
      <c r="O30" s="79">
        <f t="shared" si="7"/>
        <v>1.25</v>
      </c>
      <c r="P30" s="30" t="str">
        <f t="shared" si="1"/>
        <v>І ур</v>
      </c>
      <c r="Q30" s="16">
        <v>2</v>
      </c>
      <c r="R30" s="16">
        <v>2</v>
      </c>
      <c r="S30" s="16">
        <v>1</v>
      </c>
      <c r="T30" s="16">
        <v>2</v>
      </c>
      <c r="U30" s="16">
        <v>1</v>
      </c>
      <c r="V30" s="16">
        <v>2</v>
      </c>
      <c r="W30" s="16">
        <v>2</v>
      </c>
      <c r="X30" s="16">
        <v>1</v>
      </c>
      <c r="Y30" s="16">
        <v>1</v>
      </c>
      <c r="Z30" s="78">
        <f t="shared" si="8"/>
        <v>14</v>
      </c>
      <c r="AA30" s="79">
        <f t="shared" si="9"/>
        <v>1.5555555555555556</v>
      </c>
      <c r="AB30" s="30" t="str">
        <f t="shared" si="2"/>
        <v>І ур</v>
      </c>
      <c r="AC30" s="80">
        <f t="shared" si="10"/>
        <v>24</v>
      </c>
      <c r="AD30" s="81">
        <f t="shared" si="11"/>
        <v>1.5</v>
      </c>
      <c r="AE30" s="30" t="str">
        <f t="shared" si="12"/>
        <v>І ур</v>
      </c>
    </row>
    <row r="31" spans="2:31" ht="19.5" thickBot="1" x14ac:dyDescent="0.3">
      <c r="B31" s="16">
        <v>23</v>
      </c>
      <c r="C31" s="45" t="s">
        <v>76</v>
      </c>
      <c r="D31" s="16">
        <v>2</v>
      </c>
      <c r="E31" s="16">
        <v>1</v>
      </c>
      <c r="F31" s="16">
        <v>2</v>
      </c>
      <c r="G31" s="78">
        <f t="shared" si="4"/>
        <v>5</v>
      </c>
      <c r="H31" s="79">
        <f t="shared" si="5"/>
        <v>1.6666666666666667</v>
      </c>
      <c r="I31" s="30" t="str">
        <f t="shared" si="0"/>
        <v>ІІ ур</v>
      </c>
      <c r="J31" s="16">
        <v>2</v>
      </c>
      <c r="K31" s="16">
        <v>1</v>
      </c>
      <c r="L31" s="16">
        <v>1</v>
      </c>
      <c r="M31" s="16">
        <v>1</v>
      </c>
      <c r="N31" s="78">
        <f t="shared" si="6"/>
        <v>5</v>
      </c>
      <c r="O31" s="79">
        <f t="shared" si="7"/>
        <v>1.25</v>
      </c>
      <c r="P31" s="30" t="str">
        <f t="shared" si="1"/>
        <v>І ур</v>
      </c>
      <c r="Q31" s="16">
        <v>2</v>
      </c>
      <c r="R31" s="16">
        <v>1</v>
      </c>
      <c r="S31" s="16">
        <v>1</v>
      </c>
      <c r="T31" s="16">
        <v>1</v>
      </c>
      <c r="U31" s="16">
        <v>1</v>
      </c>
      <c r="V31" s="16">
        <v>2</v>
      </c>
      <c r="W31" s="16">
        <v>2</v>
      </c>
      <c r="X31" s="16">
        <v>1</v>
      </c>
      <c r="Y31" s="16">
        <v>1</v>
      </c>
      <c r="Z31" s="78">
        <f t="shared" si="8"/>
        <v>12</v>
      </c>
      <c r="AA31" s="79">
        <f t="shared" si="9"/>
        <v>1.3333333333333333</v>
      </c>
      <c r="AB31" s="30" t="str">
        <f t="shared" si="2"/>
        <v>І ур</v>
      </c>
      <c r="AC31" s="80">
        <f t="shared" si="10"/>
        <v>22</v>
      </c>
      <c r="AD31" s="81">
        <f t="shared" si="11"/>
        <v>1.375</v>
      </c>
      <c r="AE31" s="30" t="str">
        <f t="shared" si="12"/>
        <v>І ур</v>
      </c>
    </row>
    <row r="32" spans="2:31" ht="19.5" thickBot="1" x14ac:dyDescent="0.3">
      <c r="B32" s="16">
        <v>24</v>
      </c>
      <c r="C32" s="45" t="s">
        <v>77</v>
      </c>
      <c r="D32" s="16">
        <v>1</v>
      </c>
      <c r="E32" s="16">
        <v>2</v>
      </c>
      <c r="F32" s="16">
        <v>2</v>
      </c>
      <c r="G32" s="78">
        <f t="shared" si="4"/>
        <v>5</v>
      </c>
      <c r="H32" s="79">
        <f t="shared" si="5"/>
        <v>1.6666666666666667</v>
      </c>
      <c r="I32" s="30" t="str">
        <f t="shared" si="0"/>
        <v>ІІ ур</v>
      </c>
      <c r="J32" s="16">
        <v>2</v>
      </c>
      <c r="K32" s="16">
        <v>1</v>
      </c>
      <c r="L32" s="16">
        <v>1</v>
      </c>
      <c r="M32" s="16">
        <v>1</v>
      </c>
      <c r="N32" s="78">
        <f t="shared" si="6"/>
        <v>5</v>
      </c>
      <c r="O32" s="79">
        <f t="shared" si="7"/>
        <v>1.25</v>
      </c>
      <c r="P32" s="30" t="str">
        <f t="shared" si="1"/>
        <v>І ур</v>
      </c>
      <c r="Q32" s="16">
        <v>2</v>
      </c>
      <c r="R32" s="16">
        <v>2</v>
      </c>
      <c r="S32" s="16">
        <v>1</v>
      </c>
      <c r="T32" s="16">
        <v>2</v>
      </c>
      <c r="U32" s="16">
        <v>2</v>
      </c>
      <c r="V32" s="16">
        <v>2</v>
      </c>
      <c r="W32" s="16">
        <v>2</v>
      </c>
      <c r="X32" s="16">
        <v>1</v>
      </c>
      <c r="Y32" s="16">
        <v>1</v>
      </c>
      <c r="Z32" s="78">
        <f t="shared" si="8"/>
        <v>15</v>
      </c>
      <c r="AA32" s="79">
        <f t="shared" si="9"/>
        <v>1.6666666666666667</v>
      </c>
      <c r="AB32" s="30" t="str">
        <f t="shared" si="2"/>
        <v>ІІ ур</v>
      </c>
      <c r="AC32" s="80">
        <f t="shared" si="10"/>
        <v>25</v>
      </c>
      <c r="AD32" s="81">
        <f t="shared" si="11"/>
        <v>1.5625</v>
      </c>
      <c r="AE32" s="30" t="str">
        <f t="shared" si="12"/>
        <v>І ур</v>
      </c>
    </row>
    <row r="33" spans="2:31" ht="19.5" thickBot="1" x14ac:dyDescent="0.3">
      <c r="B33" s="16">
        <v>25</v>
      </c>
      <c r="C33" s="45" t="s">
        <v>78</v>
      </c>
      <c r="D33" s="16">
        <v>2</v>
      </c>
      <c r="E33" s="16">
        <v>2</v>
      </c>
      <c r="F33" s="16">
        <v>2</v>
      </c>
      <c r="G33" s="78">
        <f t="shared" si="4"/>
        <v>6</v>
      </c>
      <c r="H33" s="79">
        <f t="shared" si="5"/>
        <v>2</v>
      </c>
      <c r="I33" s="30" t="str">
        <f t="shared" si="0"/>
        <v>ІІ ур</v>
      </c>
      <c r="J33" s="16">
        <v>2</v>
      </c>
      <c r="K33" s="16">
        <v>1</v>
      </c>
      <c r="L33" s="16">
        <v>2</v>
      </c>
      <c r="M33" s="16">
        <v>2</v>
      </c>
      <c r="N33" s="78">
        <f t="shared" si="6"/>
        <v>7</v>
      </c>
      <c r="O33" s="79">
        <f t="shared" si="7"/>
        <v>1.75</v>
      </c>
      <c r="P33" s="30" t="str">
        <f t="shared" si="1"/>
        <v>ІІ ур</v>
      </c>
      <c r="Q33" s="16">
        <v>2</v>
      </c>
      <c r="R33" s="16">
        <v>2</v>
      </c>
      <c r="S33" s="16">
        <v>1</v>
      </c>
      <c r="T33" s="16">
        <v>2</v>
      </c>
      <c r="U33" s="16">
        <v>2</v>
      </c>
      <c r="V33" s="16">
        <v>2</v>
      </c>
      <c r="W33" s="16">
        <v>2</v>
      </c>
      <c r="X33" s="16">
        <v>2</v>
      </c>
      <c r="Y33" s="16">
        <v>1</v>
      </c>
      <c r="Z33" s="78">
        <f t="shared" si="8"/>
        <v>16</v>
      </c>
      <c r="AA33" s="79">
        <f t="shared" si="9"/>
        <v>1.7777777777777777</v>
      </c>
      <c r="AB33" s="30" t="str">
        <f t="shared" si="2"/>
        <v>ІІ ур</v>
      </c>
      <c r="AC33" s="80">
        <f t="shared" si="10"/>
        <v>29</v>
      </c>
      <c r="AD33" s="81">
        <f t="shared" si="11"/>
        <v>1.8125</v>
      </c>
      <c r="AE33" s="30" t="str">
        <f t="shared" si="12"/>
        <v>ІІ ур</v>
      </c>
    </row>
    <row r="34" spans="2:31" x14ac:dyDescent="0.25">
      <c r="B34" s="16">
        <v>26</v>
      </c>
      <c r="C34" s="16"/>
      <c r="D34" s="16">
        <v>0</v>
      </c>
      <c r="E34" s="16">
        <v>0</v>
      </c>
      <c r="F34" s="16">
        <v>0</v>
      </c>
      <c r="G34" s="78">
        <f t="shared" si="4"/>
        <v>0</v>
      </c>
      <c r="H34" s="79">
        <f t="shared" si="5"/>
        <v>0</v>
      </c>
      <c r="I34" s="30" t="e">
        <f t="shared" si="0"/>
        <v>#N/A</v>
      </c>
      <c r="J34" s="16">
        <v>0</v>
      </c>
      <c r="K34" s="16">
        <v>0</v>
      </c>
      <c r="L34" s="16">
        <v>0</v>
      </c>
      <c r="M34" s="16">
        <v>0</v>
      </c>
      <c r="N34" s="78">
        <f t="shared" si="6"/>
        <v>0</v>
      </c>
      <c r="O34" s="79">
        <f t="shared" si="7"/>
        <v>0</v>
      </c>
      <c r="P34" s="30" t="e">
        <f t="shared" si="1"/>
        <v>#N/A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78">
        <f t="shared" si="8"/>
        <v>0</v>
      </c>
      <c r="AA34" s="79">
        <f t="shared" si="9"/>
        <v>0</v>
      </c>
      <c r="AB34" s="30" t="e">
        <f t="shared" si="2"/>
        <v>#N/A</v>
      </c>
      <c r="AC34" s="80">
        <f t="shared" si="10"/>
        <v>0</v>
      </c>
      <c r="AD34" s="81">
        <f t="shared" si="11"/>
        <v>0</v>
      </c>
      <c r="AE34" s="30" t="e">
        <f t="shared" si="12"/>
        <v>#N/A</v>
      </c>
    </row>
    <row r="35" spans="2:31" x14ac:dyDescent="0.25">
      <c r="B35" s="16">
        <v>27</v>
      </c>
      <c r="C35" s="16"/>
      <c r="D35" s="16">
        <v>0</v>
      </c>
      <c r="E35" s="16">
        <v>0</v>
      </c>
      <c r="F35" s="16">
        <v>0</v>
      </c>
      <c r="G35" s="78">
        <f t="shared" si="4"/>
        <v>0</v>
      </c>
      <c r="H35" s="79">
        <f t="shared" si="5"/>
        <v>0</v>
      </c>
      <c r="I35" s="30" t="e">
        <f t="shared" si="0"/>
        <v>#N/A</v>
      </c>
      <c r="J35" s="16">
        <v>0</v>
      </c>
      <c r="K35" s="16">
        <v>0</v>
      </c>
      <c r="L35" s="16">
        <v>0</v>
      </c>
      <c r="M35" s="16">
        <v>0</v>
      </c>
      <c r="N35" s="78">
        <f t="shared" si="6"/>
        <v>0</v>
      </c>
      <c r="O35" s="79">
        <f t="shared" si="7"/>
        <v>0</v>
      </c>
      <c r="P35" s="30" t="e">
        <f t="shared" si="1"/>
        <v>#N/A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78">
        <f t="shared" si="8"/>
        <v>0</v>
      </c>
      <c r="AA35" s="79">
        <f t="shared" si="9"/>
        <v>0</v>
      </c>
      <c r="AB35" s="30" t="e">
        <f t="shared" si="2"/>
        <v>#N/A</v>
      </c>
      <c r="AC35" s="80">
        <f t="shared" si="10"/>
        <v>0</v>
      </c>
      <c r="AD35" s="81">
        <f t="shared" si="11"/>
        <v>0</v>
      </c>
      <c r="AE35" s="30" t="e">
        <f t="shared" si="12"/>
        <v>#N/A</v>
      </c>
    </row>
    <row r="36" spans="2:31" x14ac:dyDescent="0.25">
      <c r="B36" s="16">
        <v>28</v>
      </c>
      <c r="C36" s="16"/>
      <c r="D36" s="16">
        <v>0</v>
      </c>
      <c r="E36" s="16">
        <v>0</v>
      </c>
      <c r="F36" s="16">
        <v>0</v>
      </c>
      <c r="G36" s="78">
        <f t="shared" si="4"/>
        <v>0</v>
      </c>
      <c r="H36" s="79">
        <f t="shared" si="5"/>
        <v>0</v>
      </c>
      <c r="I36" s="30" t="e">
        <f t="shared" si="0"/>
        <v>#N/A</v>
      </c>
      <c r="J36" s="16">
        <v>0</v>
      </c>
      <c r="K36" s="16">
        <v>0</v>
      </c>
      <c r="L36" s="16">
        <v>0</v>
      </c>
      <c r="M36" s="16">
        <v>0</v>
      </c>
      <c r="N36" s="78">
        <f t="shared" si="6"/>
        <v>0</v>
      </c>
      <c r="O36" s="79">
        <f t="shared" si="7"/>
        <v>0</v>
      </c>
      <c r="P36" s="30" t="e">
        <f t="shared" si="1"/>
        <v>#N/A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78">
        <f t="shared" si="8"/>
        <v>0</v>
      </c>
      <c r="AA36" s="79">
        <f t="shared" si="9"/>
        <v>0</v>
      </c>
      <c r="AB36" s="30" t="e">
        <f t="shared" si="2"/>
        <v>#N/A</v>
      </c>
      <c r="AC36" s="80">
        <f t="shared" si="10"/>
        <v>0</v>
      </c>
      <c r="AD36" s="81">
        <f t="shared" si="11"/>
        <v>0</v>
      </c>
      <c r="AE36" s="30" t="e">
        <f t="shared" si="12"/>
        <v>#N/A</v>
      </c>
    </row>
    <row r="37" spans="2:31" x14ac:dyDescent="0.25">
      <c r="B37" s="16">
        <v>29</v>
      </c>
      <c r="C37" s="16"/>
      <c r="D37" s="16">
        <v>0</v>
      </c>
      <c r="E37" s="16">
        <v>0</v>
      </c>
      <c r="F37" s="16">
        <v>0</v>
      </c>
      <c r="G37" s="78">
        <f t="shared" si="4"/>
        <v>0</v>
      </c>
      <c r="H37" s="79">
        <f t="shared" si="5"/>
        <v>0</v>
      </c>
      <c r="I37" s="30" t="e">
        <f t="shared" si="0"/>
        <v>#N/A</v>
      </c>
      <c r="J37" s="16">
        <v>0</v>
      </c>
      <c r="K37" s="16">
        <v>0</v>
      </c>
      <c r="L37" s="16">
        <v>0</v>
      </c>
      <c r="M37" s="16">
        <v>0</v>
      </c>
      <c r="N37" s="78">
        <f t="shared" si="6"/>
        <v>0</v>
      </c>
      <c r="O37" s="79">
        <f t="shared" si="7"/>
        <v>0</v>
      </c>
      <c r="P37" s="30" t="e">
        <f t="shared" si="1"/>
        <v>#N/A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78">
        <f t="shared" si="8"/>
        <v>0</v>
      </c>
      <c r="AA37" s="79">
        <f t="shared" si="9"/>
        <v>0</v>
      </c>
      <c r="AB37" s="30" t="e">
        <f t="shared" si="2"/>
        <v>#N/A</v>
      </c>
      <c r="AC37" s="80">
        <f t="shared" si="10"/>
        <v>0</v>
      </c>
      <c r="AD37" s="81">
        <f t="shared" si="11"/>
        <v>0</v>
      </c>
      <c r="AE37" s="30" t="e">
        <f t="shared" si="12"/>
        <v>#N/A</v>
      </c>
    </row>
    <row r="38" spans="2:31" x14ac:dyDescent="0.25">
      <c r="B38" s="16">
        <v>30</v>
      </c>
      <c r="C38" s="16"/>
      <c r="D38" s="16">
        <v>0</v>
      </c>
      <c r="E38" s="16">
        <v>0</v>
      </c>
      <c r="F38" s="16">
        <v>0</v>
      </c>
      <c r="G38" s="78">
        <f t="shared" si="4"/>
        <v>0</v>
      </c>
      <c r="H38" s="79">
        <f t="shared" si="5"/>
        <v>0</v>
      </c>
      <c r="I38" s="30" t="e">
        <f t="shared" si="0"/>
        <v>#N/A</v>
      </c>
      <c r="J38" s="16">
        <v>0</v>
      </c>
      <c r="K38" s="16">
        <v>0</v>
      </c>
      <c r="L38" s="16">
        <v>0</v>
      </c>
      <c r="M38" s="16">
        <v>0</v>
      </c>
      <c r="N38" s="78">
        <f t="shared" si="6"/>
        <v>0</v>
      </c>
      <c r="O38" s="79">
        <f t="shared" si="7"/>
        <v>0</v>
      </c>
      <c r="P38" s="30" t="e">
        <f t="shared" si="1"/>
        <v>#N/A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78">
        <f t="shared" si="8"/>
        <v>0</v>
      </c>
      <c r="AA38" s="79">
        <f t="shared" si="9"/>
        <v>0</v>
      </c>
      <c r="AB38" s="30" t="e">
        <f t="shared" si="2"/>
        <v>#N/A</v>
      </c>
      <c r="AC38" s="80">
        <f t="shared" si="10"/>
        <v>0</v>
      </c>
      <c r="AD38" s="81">
        <f t="shared" si="11"/>
        <v>0</v>
      </c>
      <c r="AE38" s="30" t="e">
        <f t="shared" si="12"/>
        <v>#N/A</v>
      </c>
    </row>
    <row r="39" spans="2:31" x14ac:dyDescent="0.25">
      <c r="B39" s="117"/>
      <c r="C39" s="117"/>
      <c r="D39" s="114"/>
      <c r="E39" s="115"/>
      <c r="F39" s="115"/>
      <c r="G39" s="116"/>
      <c r="H39" s="16" t="s">
        <v>14</v>
      </c>
      <c r="I39" s="28" t="s">
        <v>9</v>
      </c>
      <c r="J39" s="114"/>
      <c r="K39" s="115"/>
      <c r="L39" s="115"/>
      <c r="M39" s="115"/>
      <c r="N39" s="116"/>
      <c r="O39" s="16" t="s">
        <v>14</v>
      </c>
      <c r="P39" s="28" t="s">
        <v>9</v>
      </c>
      <c r="Q39" s="114"/>
      <c r="R39" s="115"/>
      <c r="S39" s="115"/>
      <c r="T39" s="115"/>
      <c r="U39" s="115"/>
      <c r="V39" s="115"/>
      <c r="W39" s="115"/>
      <c r="X39" s="115"/>
      <c r="Y39" s="115"/>
      <c r="Z39" s="116"/>
      <c r="AA39" s="16" t="s">
        <v>14</v>
      </c>
      <c r="AB39" s="28" t="s">
        <v>9</v>
      </c>
      <c r="AC39" s="17"/>
      <c r="AD39" s="82"/>
      <c r="AE39" s="17"/>
    </row>
    <row r="40" spans="2:31" x14ac:dyDescent="0.25">
      <c r="B40" s="118"/>
      <c r="C40" s="118"/>
      <c r="D40" s="114" t="s">
        <v>208</v>
      </c>
      <c r="E40" s="115"/>
      <c r="F40" s="115"/>
      <c r="G40" s="116"/>
      <c r="H40" s="47">
        <f>COUNTA(C9:C38)</f>
        <v>25</v>
      </c>
      <c r="I40" s="47">
        <v>100</v>
      </c>
      <c r="J40" s="114" t="s">
        <v>208</v>
      </c>
      <c r="K40" s="115"/>
      <c r="L40" s="115"/>
      <c r="M40" s="115"/>
      <c r="N40" s="116"/>
      <c r="O40" s="47">
        <f>COUNTA(C9:C38)</f>
        <v>25</v>
      </c>
      <c r="P40" s="47">
        <v>100</v>
      </c>
      <c r="Q40" s="114" t="s">
        <v>208</v>
      </c>
      <c r="R40" s="115"/>
      <c r="S40" s="115"/>
      <c r="T40" s="115"/>
      <c r="U40" s="115"/>
      <c r="V40" s="115"/>
      <c r="W40" s="115"/>
      <c r="X40" s="115"/>
      <c r="Y40" s="115"/>
      <c r="Z40" s="116"/>
      <c r="AA40" s="47">
        <f>COUNTA(C9:C38)</f>
        <v>25</v>
      </c>
      <c r="AB40" s="47">
        <v>100</v>
      </c>
      <c r="AC40" s="17"/>
      <c r="AD40" s="82"/>
      <c r="AE40" s="17"/>
    </row>
    <row r="41" spans="2:31" x14ac:dyDescent="0.25">
      <c r="B41" s="118"/>
      <c r="C41" s="118"/>
      <c r="D41" s="114" t="s">
        <v>22</v>
      </c>
      <c r="E41" s="115"/>
      <c r="F41" s="115"/>
      <c r="G41" s="116"/>
      <c r="H41" s="20">
        <f>COUNTIF(I9:I38,"І ур")</f>
        <v>0</v>
      </c>
      <c r="I41" s="18">
        <f>(H41/H40)*100</f>
        <v>0</v>
      </c>
      <c r="J41" s="114" t="s">
        <v>22</v>
      </c>
      <c r="K41" s="115"/>
      <c r="L41" s="115"/>
      <c r="M41" s="115"/>
      <c r="N41" s="116"/>
      <c r="O41" s="20">
        <f>COUNTIF(P9:P38,"І ур")</f>
        <v>13</v>
      </c>
      <c r="P41" s="18">
        <f>(O41/O40)*100</f>
        <v>52</v>
      </c>
      <c r="Q41" s="114" t="s">
        <v>22</v>
      </c>
      <c r="R41" s="115"/>
      <c r="S41" s="115"/>
      <c r="T41" s="115"/>
      <c r="U41" s="115"/>
      <c r="V41" s="115"/>
      <c r="W41" s="115"/>
      <c r="X41" s="115"/>
      <c r="Y41" s="115"/>
      <c r="Z41" s="116"/>
      <c r="AA41" s="20">
        <f>COUNTIF(AB9:AB38,"І ур")</f>
        <v>4</v>
      </c>
      <c r="AB41" s="18">
        <f>(AA41/AA40)*100</f>
        <v>16</v>
      </c>
      <c r="AC41" s="17"/>
      <c r="AD41" s="82"/>
      <c r="AE41" s="17"/>
    </row>
    <row r="42" spans="2:31" x14ac:dyDescent="0.25">
      <c r="B42" s="118"/>
      <c r="C42" s="118"/>
      <c r="D42" s="114" t="s">
        <v>23</v>
      </c>
      <c r="E42" s="115"/>
      <c r="F42" s="115"/>
      <c r="G42" s="116"/>
      <c r="H42" s="20">
        <f>COUNTIF(I9:I38,"ІІ ур")</f>
        <v>21</v>
      </c>
      <c r="I42" s="18">
        <f>(H42/H40)*100</f>
        <v>84</v>
      </c>
      <c r="J42" s="114" t="s">
        <v>23</v>
      </c>
      <c r="K42" s="115"/>
      <c r="L42" s="115"/>
      <c r="M42" s="115"/>
      <c r="N42" s="116"/>
      <c r="O42" s="20">
        <f>COUNTIF(P9:P38,"ІІ ур")</f>
        <v>12</v>
      </c>
      <c r="P42" s="18">
        <f>(O42/O40)*100</f>
        <v>48</v>
      </c>
      <c r="Q42" s="114" t="s">
        <v>23</v>
      </c>
      <c r="R42" s="115"/>
      <c r="S42" s="115"/>
      <c r="T42" s="115"/>
      <c r="U42" s="115"/>
      <c r="V42" s="115"/>
      <c r="W42" s="115"/>
      <c r="X42" s="115"/>
      <c r="Y42" s="115"/>
      <c r="Z42" s="116"/>
      <c r="AA42" s="20">
        <f>COUNTIF(AB9:AB38,"ІІ ур")</f>
        <v>21</v>
      </c>
      <c r="AB42" s="18">
        <f>(AA42/AA40)*100</f>
        <v>84</v>
      </c>
      <c r="AC42" s="17"/>
      <c r="AD42" s="82"/>
      <c r="AE42" s="17"/>
    </row>
    <row r="43" spans="2:31" x14ac:dyDescent="0.25">
      <c r="B43" s="118"/>
      <c r="C43" s="118"/>
      <c r="D43" s="114" t="s">
        <v>24</v>
      </c>
      <c r="E43" s="115"/>
      <c r="F43" s="115"/>
      <c r="G43" s="116"/>
      <c r="H43" s="20">
        <f>COUNTIF(I9:I38,"ІІІ ур")</f>
        <v>4</v>
      </c>
      <c r="I43" s="18">
        <f>(H43/H40)*100</f>
        <v>16</v>
      </c>
      <c r="J43" s="114" t="s">
        <v>24</v>
      </c>
      <c r="K43" s="115"/>
      <c r="L43" s="115"/>
      <c r="M43" s="115"/>
      <c r="N43" s="116"/>
      <c r="O43" s="20">
        <f>COUNTIF(P9:P38,"ІІІ ур")</f>
        <v>0</v>
      </c>
      <c r="P43" s="18">
        <f>(O43/O40)*100</f>
        <v>0</v>
      </c>
      <c r="Q43" s="114" t="s">
        <v>24</v>
      </c>
      <c r="R43" s="115"/>
      <c r="S43" s="115"/>
      <c r="T43" s="115"/>
      <c r="U43" s="115"/>
      <c r="V43" s="115"/>
      <c r="W43" s="115"/>
      <c r="X43" s="115"/>
      <c r="Y43" s="115"/>
      <c r="Z43" s="116"/>
      <c r="AA43" s="20">
        <f>COUNTIF(AB9:AB38,"ІІІ ур")</f>
        <v>0</v>
      </c>
      <c r="AB43" s="18">
        <f>(AA43/AA40)*100</f>
        <v>0</v>
      </c>
      <c r="AC43" s="17"/>
      <c r="AD43" s="82"/>
      <c r="AE43" s="17"/>
    </row>
    <row r="44" spans="2:31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6"/>
      <c r="AD44" s="16" t="s">
        <v>14</v>
      </c>
      <c r="AE44" s="28" t="s">
        <v>9</v>
      </c>
    </row>
    <row r="45" spans="2:31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3"/>
      <c r="AD45" s="47">
        <f>COUNTA(C9:C38)</f>
        <v>25</v>
      </c>
      <c r="AE45" s="47">
        <v>100</v>
      </c>
    </row>
    <row r="46" spans="2:31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20">
        <f>COUNTIF(AE9:AE38,"І ур")</f>
        <v>7</v>
      </c>
      <c r="AE46" s="18">
        <f>(AD46/AD45)*100</f>
        <v>28.000000000000004</v>
      </c>
    </row>
    <row r="47" spans="2:31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20">
        <f>COUNTIF(AE9:AE38,"ІІ ур")</f>
        <v>17</v>
      </c>
      <c r="AE47" s="18">
        <f>(AD47/AD45)*100</f>
        <v>68</v>
      </c>
    </row>
    <row r="48" spans="2:31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20">
        <f>COUNTIF(AE9:AE38,"ІІІ ур")</f>
        <v>0</v>
      </c>
      <c r="AE48" s="18">
        <f>(AD48/AD45)*100</f>
        <v>0</v>
      </c>
    </row>
    <row r="105" spans="10:11" x14ac:dyDescent="0.25">
      <c r="J105" s="21">
        <v>1</v>
      </c>
      <c r="K105" s="21" t="s">
        <v>16</v>
      </c>
    </row>
    <row r="106" spans="10:11" x14ac:dyDescent="0.25">
      <c r="J106" s="21">
        <v>1.6</v>
      </c>
      <c r="K106" s="21" t="s">
        <v>17</v>
      </c>
    </row>
    <row r="107" spans="10:11" x14ac:dyDescent="0.25">
      <c r="J107" s="21">
        <v>2.6</v>
      </c>
      <c r="K107" s="21" t="s">
        <v>18</v>
      </c>
    </row>
  </sheetData>
  <autoFilter ref="I2:I48" xr:uid="{00000000-0009-0000-0000-000007000000}"/>
  <mergeCells count="43">
    <mergeCell ref="D44:AC44"/>
    <mergeCell ref="Q39:Z39"/>
    <mergeCell ref="Q40:Z40"/>
    <mergeCell ref="Q41:Z41"/>
    <mergeCell ref="Q43:Z43"/>
    <mergeCell ref="Q42:Z42"/>
    <mergeCell ref="N7:N8"/>
    <mergeCell ref="O7:O8"/>
    <mergeCell ref="P7:P8"/>
    <mergeCell ref="Z7:Z8"/>
    <mergeCell ref="AA7:AA8"/>
    <mergeCell ref="D46:AC46"/>
    <mergeCell ref="D47:AC47"/>
    <mergeCell ref="D48:AC48"/>
    <mergeCell ref="B39:B48"/>
    <mergeCell ref="C39:C48"/>
    <mergeCell ref="D39:G39"/>
    <mergeCell ref="D40:G40"/>
    <mergeCell ref="D41:G41"/>
    <mergeCell ref="D42:G42"/>
    <mergeCell ref="D43:G43"/>
    <mergeCell ref="J39:N39"/>
    <mergeCell ref="J40:N40"/>
    <mergeCell ref="J41:N41"/>
    <mergeCell ref="D45:AC45"/>
    <mergeCell ref="J42:N42"/>
    <mergeCell ref="J43:N43"/>
    <mergeCell ref="A2:AF2"/>
    <mergeCell ref="A3:AF3"/>
    <mergeCell ref="A4:AF4"/>
    <mergeCell ref="B6:AE6"/>
    <mergeCell ref="B7:B8"/>
    <mergeCell ref="C7:C8"/>
    <mergeCell ref="D7:F7"/>
    <mergeCell ref="J7:M7"/>
    <mergeCell ref="Q7:Y7"/>
    <mergeCell ref="AC7:AC8"/>
    <mergeCell ref="AD7:AD8"/>
    <mergeCell ref="AE7:AE8"/>
    <mergeCell ref="G7:G8"/>
    <mergeCell ref="H7:H8"/>
    <mergeCell ref="AB7:AB8"/>
    <mergeCell ref="I7:I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656FC-8294-4590-AFDF-672FA9C45418}">
  <dimension ref="A1:AH102"/>
  <sheetViews>
    <sheetView zoomScale="112" zoomScaleNormal="112" workbookViewId="0">
      <selection activeCell="A3" sqref="A3:AH3"/>
    </sheetView>
  </sheetViews>
  <sheetFormatPr defaultRowHeight="15" x14ac:dyDescent="0.25"/>
  <cols>
    <col min="1" max="1" width="0.5703125" customWidth="1"/>
    <col min="2" max="2" width="2.7109375" customWidth="1"/>
    <col min="3" max="3" width="31.7109375" customWidth="1"/>
    <col min="4" max="4" width="2.85546875" customWidth="1"/>
    <col min="5" max="5" width="5" customWidth="1"/>
    <col min="6" max="7" width="4.42578125" customWidth="1"/>
    <col min="8" max="8" width="3" customWidth="1"/>
    <col min="9" max="9" width="4.42578125" customWidth="1"/>
    <col min="10" max="10" width="3.42578125" customWidth="1"/>
    <col min="11" max="11" width="3.85546875" customWidth="1"/>
    <col min="12" max="12" width="5.7109375" customWidth="1"/>
    <col min="13" max="13" width="4.7109375" customWidth="1"/>
    <col min="14" max="14" width="3" customWidth="1"/>
    <col min="15" max="15" width="2.85546875" customWidth="1"/>
    <col min="16" max="16" width="5.42578125" customWidth="1"/>
    <col min="17" max="17" width="5" customWidth="1"/>
    <col min="18" max="18" width="3.28515625" customWidth="1"/>
    <col min="19" max="19" width="3.42578125" customWidth="1"/>
    <col min="20" max="20" width="5.28515625" customWidth="1"/>
    <col min="21" max="21" width="5.5703125" customWidth="1"/>
    <col min="22" max="22" width="4.42578125" customWidth="1"/>
    <col min="23" max="24" width="2.85546875" customWidth="1"/>
    <col min="25" max="25" width="4.85546875" customWidth="1"/>
    <col min="26" max="26" width="6.85546875" customWidth="1"/>
    <col min="27" max="27" width="5.140625" customWidth="1"/>
    <col min="28" max="28" width="3.140625" customWidth="1"/>
    <col min="29" max="29" width="3.85546875" customWidth="1"/>
    <col min="30" max="30" width="5" customWidth="1"/>
    <col min="31" max="31" width="3.5703125" customWidth="1"/>
    <col min="32" max="32" width="4.7109375" customWidth="1"/>
    <col min="33" max="33" width="4.5703125" customWidth="1"/>
  </cols>
  <sheetData>
    <row r="1" spans="1:34" ht="10.5" customHeight="1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</row>
    <row r="2" spans="1:34" x14ac:dyDescent="0.25">
      <c r="A2" s="178" t="s">
        <v>209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</row>
    <row r="3" spans="1:34" x14ac:dyDescent="0.25">
      <c r="A3" s="178" t="s">
        <v>210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</row>
    <row r="4" spans="1:34" ht="5.2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</row>
    <row r="5" spans="1:34" x14ac:dyDescent="0.25">
      <c r="A5" s="48"/>
      <c r="B5" s="179" t="s">
        <v>188</v>
      </c>
      <c r="C5" s="179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179"/>
      <c r="AF5" s="179"/>
      <c r="AG5" s="179"/>
      <c r="AH5" s="48"/>
    </row>
    <row r="6" spans="1:34" ht="15" customHeight="1" x14ac:dyDescent="0.25">
      <c r="A6" s="48"/>
      <c r="B6" s="180" t="s">
        <v>2</v>
      </c>
      <c r="C6" s="181" t="s">
        <v>3</v>
      </c>
      <c r="D6" s="166" t="s">
        <v>189</v>
      </c>
      <c r="E6" s="167"/>
      <c r="F6" s="167"/>
      <c r="G6" s="167"/>
      <c r="H6" s="167"/>
      <c r="I6" s="233"/>
      <c r="J6" s="237" t="s">
        <v>11</v>
      </c>
      <c r="K6" s="238" t="s">
        <v>12</v>
      </c>
      <c r="L6" s="239" t="s">
        <v>13</v>
      </c>
      <c r="M6" s="184" t="s">
        <v>190</v>
      </c>
      <c r="N6" s="184"/>
      <c r="O6" s="184"/>
      <c r="P6" s="184"/>
      <c r="Q6" s="184"/>
      <c r="R6" s="237" t="s">
        <v>11</v>
      </c>
      <c r="S6" s="238" t="s">
        <v>12</v>
      </c>
      <c r="T6" s="239" t="s">
        <v>13</v>
      </c>
      <c r="U6" s="184" t="s">
        <v>191</v>
      </c>
      <c r="V6" s="184"/>
      <c r="W6" s="184"/>
      <c r="X6" s="184"/>
      <c r="Y6" s="184"/>
      <c r="Z6" s="184"/>
      <c r="AA6" s="184"/>
      <c r="AB6" s="237" t="s">
        <v>11</v>
      </c>
      <c r="AC6" s="238" t="s">
        <v>12</v>
      </c>
      <c r="AD6" s="239" t="s">
        <v>13</v>
      </c>
      <c r="AE6" s="234" t="s">
        <v>5</v>
      </c>
      <c r="AF6" s="236" t="s">
        <v>6</v>
      </c>
      <c r="AG6" s="186" t="s">
        <v>7</v>
      </c>
      <c r="AH6" s="48"/>
    </row>
    <row r="7" spans="1:34" ht="268.5" customHeight="1" thickBot="1" x14ac:dyDescent="0.3">
      <c r="A7" s="48"/>
      <c r="B7" s="180"/>
      <c r="C7" s="180"/>
      <c r="D7" s="84" t="s">
        <v>211</v>
      </c>
      <c r="E7" s="84" t="s">
        <v>212</v>
      </c>
      <c r="F7" s="84" t="s">
        <v>213</v>
      </c>
      <c r="G7" s="84" t="s">
        <v>214</v>
      </c>
      <c r="H7" s="84" t="s">
        <v>215</v>
      </c>
      <c r="I7" s="84" t="s">
        <v>216</v>
      </c>
      <c r="J7" s="237"/>
      <c r="K7" s="238"/>
      <c r="L7" s="239"/>
      <c r="M7" s="84" t="s">
        <v>217</v>
      </c>
      <c r="N7" s="84" t="s">
        <v>218</v>
      </c>
      <c r="O7" s="84" t="s">
        <v>219</v>
      </c>
      <c r="P7" s="84" t="s">
        <v>220</v>
      </c>
      <c r="Q7" s="84" t="s">
        <v>221</v>
      </c>
      <c r="R7" s="237"/>
      <c r="S7" s="238"/>
      <c r="T7" s="239"/>
      <c r="U7" s="84" t="s">
        <v>222</v>
      </c>
      <c r="V7" s="84" t="s">
        <v>223</v>
      </c>
      <c r="W7" s="84" t="s">
        <v>224</v>
      </c>
      <c r="X7" s="84" t="s">
        <v>225</v>
      </c>
      <c r="Y7" s="84" t="s">
        <v>226</v>
      </c>
      <c r="Z7" s="84" t="s">
        <v>227</v>
      </c>
      <c r="AA7" s="84" t="s">
        <v>228</v>
      </c>
      <c r="AB7" s="237"/>
      <c r="AC7" s="238"/>
      <c r="AD7" s="239"/>
      <c r="AE7" s="235"/>
      <c r="AF7" s="236"/>
      <c r="AG7" s="186"/>
      <c r="AH7" s="48"/>
    </row>
    <row r="8" spans="1:34" ht="36.6" customHeight="1" thickBot="1" x14ac:dyDescent="0.3">
      <c r="A8" s="48"/>
      <c r="B8" s="51">
        <v>1</v>
      </c>
      <c r="C8" s="44" t="s">
        <v>54</v>
      </c>
      <c r="D8" s="51">
        <v>3</v>
      </c>
      <c r="E8" s="51">
        <v>3</v>
      </c>
      <c r="F8" s="51">
        <v>3</v>
      </c>
      <c r="G8" s="51">
        <v>3</v>
      </c>
      <c r="H8" s="51">
        <v>3</v>
      </c>
      <c r="I8" s="51">
        <v>3</v>
      </c>
      <c r="J8" s="85">
        <f>SUM(D8:I8)</f>
        <v>18</v>
      </c>
      <c r="K8" s="86">
        <f>AVERAGE(D8:I8)</f>
        <v>3</v>
      </c>
      <c r="L8" s="55" t="str">
        <f t="shared" ref="L8:L32" si="0">IF(D8="","",VLOOKUP(K8,$K$100:$L$102,2,TRUE))</f>
        <v>ІІІ ур</v>
      </c>
      <c r="M8" s="51">
        <v>3</v>
      </c>
      <c r="N8" s="51">
        <v>3</v>
      </c>
      <c r="O8" s="51">
        <v>3</v>
      </c>
      <c r="P8" s="51">
        <v>3</v>
      </c>
      <c r="Q8" s="51">
        <v>3</v>
      </c>
      <c r="R8" s="85">
        <f>SUM(M8:Q8)</f>
        <v>15</v>
      </c>
      <c r="S8" s="86">
        <f>AVERAGE(M8:Q8)</f>
        <v>3</v>
      </c>
      <c r="T8" s="55" t="str">
        <f t="shared" ref="T8:T32" si="1">IF(M8="","",VLOOKUP(S8,$K$100:$L$102,2,TRUE))</f>
        <v>ІІІ ур</v>
      </c>
      <c r="U8" s="51">
        <v>3</v>
      </c>
      <c r="V8" s="51">
        <v>3</v>
      </c>
      <c r="W8" s="51">
        <v>3</v>
      </c>
      <c r="X8" s="51">
        <v>3</v>
      </c>
      <c r="Y8" s="51">
        <v>3</v>
      </c>
      <c r="Z8" s="51">
        <v>3</v>
      </c>
      <c r="AA8" s="51">
        <v>3</v>
      </c>
      <c r="AB8" s="85">
        <f>SUM(U8:AA8)</f>
        <v>21</v>
      </c>
      <c r="AC8" s="86">
        <f>AVERAGE(U8:AA8)</f>
        <v>3</v>
      </c>
      <c r="AD8" s="55" t="str">
        <f t="shared" ref="AD8:AD32" si="2">IF(U8="","",VLOOKUP(AC8,$K$100:$L$102,2,TRUE))</f>
        <v>ІІІ ур</v>
      </c>
      <c r="AE8" s="87">
        <f>J8+R8+AB8</f>
        <v>54</v>
      </c>
      <c r="AF8" s="88">
        <f>AE8/18</f>
        <v>3</v>
      </c>
      <c r="AG8" s="55" t="str">
        <f t="shared" ref="AG8:AG32" si="3">IF(X8="","",VLOOKUP(AF8,$K$100:$L$102,2,TRUE))</f>
        <v>ІІІ ур</v>
      </c>
      <c r="AH8" s="48"/>
    </row>
    <row r="9" spans="1:34" ht="72.599999999999994" customHeight="1" thickBot="1" x14ac:dyDescent="0.3">
      <c r="A9" s="48"/>
      <c r="B9" s="51">
        <v>2</v>
      </c>
      <c r="C9" s="45" t="s">
        <v>55</v>
      </c>
      <c r="D9" s="51">
        <v>3</v>
      </c>
      <c r="E9" s="51">
        <v>2</v>
      </c>
      <c r="F9" s="51">
        <v>3</v>
      </c>
      <c r="G9" s="51">
        <v>3</v>
      </c>
      <c r="H9" s="51">
        <v>2</v>
      </c>
      <c r="I9" s="51">
        <v>3</v>
      </c>
      <c r="J9" s="85">
        <f t="shared" ref="J9:J32" si="4">SUM(D9:I9)</f>
        <v>16</v>
      </c>
      <c r="K9" s="86">
        <f t="shared" ref="K9:K32" si="5">AVERAGE(D9:I9)</f>
        <v>2.6666666666666665</v>
      </c>
      <c r="L9" s="55" t="str">
        <f t="shared" si="0"/>
        <v>ІІІ ур</v>
      </c>
      <c r="M9" s="51">
        <v>3</v>
      </c>
      <c r="N9" s="51">
        <v>2</v>
      </c>
      <c r="O9" s="51">
        <v>3</v>
      </c>
      <c r="P9" s="51">
        <v>3</v>
      </c>
      <c r="Q9" s="51">
        <v>2</v>
      </c>
      <c r="R9" s="85">
        <f t="shared" ref="R9:R32" si="6">SUM(M9:Q9)</f>
        <v>13</v>
      </c>
      <c r="S9" s="86">
        <f t="shared" ref="S9:S32" si="7">AVERAGE(M9:Q9)</f>
        <v>2.6</v>
      </c>
      <c r="T9" s="55" t="str">
        <f t="shared" si="1"/>
        <v>ІІІ ур</v>
      </c>
      <c r="U9" s="51">
        <v>3</v>
      </c>
      <c r="V9" s="51">
        <v>2</v>
      </c>
      <c r="W9" s="51">
        <v>3</v>
      </c>
      <c r="X9" s="51">
        <v>3</v>
      </c>
      <c r="Y9" s="51">
        <v>2</v>
      </c>
      <c r="Z9" s="51">
        <v>3</v>
      </c>
      <c r="AA9" s="51">
        <v>2</v>
      </c>
      <c r="AB9" s="85">
        <f t="shared" ref="AB9:AB32" si="8">SUM(U9:AA9)</f>
        <v>18</v>
      </c>
      <c r="AC9" s="86">
        <f t="shared" ref="AC9:AC32" si="9">AVERAGE(U9:AA9)</f>
        <v>2.5714285714285716</v>
      </c>
      <c r="AD9" s="55" t="str">
        <f t="shared" si="2"/>
        <v>ІІ ур</v>
      </c>
      <c r="AE9" s="87">
        <f t="shared" ref="AE9:AE32" si="10">J9+R9+AB9</f>
        <v>47</v>
      </c>
      <c r="AF9" s="88">
        <f t="shared" ref="AF9:AF32" si="11">AE9/18</f>
        <v>2.6111111111111112</v>
      </c>
      <c r="AG9" s="55" t="str">
        <f t="shared" si="3"/>
        <v>ІІІ ур</v>
      </c>
      <c r="AH9" s="48"/>
    </row>
    <row r="10" spans="1:34" ht="36.6" customHeight="1" thickBot="1" x14ac:dyDescent="0.3">
      <c r="A10" s="48"/>
      <c r="B10" s="51">
        <v>3</v>
      </c>
      <c r="C10" s="45" t="s">
        <v>56</v>
      </c>
      <c r="D10" s="51">
        <v>3</v>
      </c>
      <c r="E10" s="51">
        <v>3</v>
      </c>
      <c r="F10" s="51">
        <v>3</v>
      </c>
      <c r="G10" s="51">
        <v>3</v>
      </c>
      <c r="H10" s="51">
        <v>2</v>
      </c>
      <c r="I10" s="51">
        <v>3</v>
      </c>
      <c r="J10" s="85">
        <f t="shared" si="4"/>
        <v>17</v>
      </c>
      <c r="K10" s="86">
        <f t="shared" si="5"/>
        <v>2.8333333333333335</v>
      </c>
      <c r="L10" s="55" t="str">
        <f t="shared" si="0"/>
        <v>ІІІ ур</v>
      </c>
      <c r="M10" s="51">
        <v>3</v>
      </c>
      <c r="N10" s="51">
        <v>3</v>
      </c>
      <c r="O10" s="51">
        <v>3</v>
      </c>
      <c r="P10" s="51">
        <v>3</v>
      </c>
      <c r="Q10" s="51">
        <v>2</v>
      </c>
      <c r="R10" s="85">
        <f t="shared" si="6"/>
        <v>14</v>
      </c>
      <c r="S10" s="86">
        <f t="shared" si="7"/>
        <v>2.8</v>
      </c>
      <c r="T10" s="55" t="str">
        <f t="shared" si="1"/>
        <v>ІІІ ур</v>
      </c>
      <c r="U10" s="51">
        <v>3</v>
      </c>
      <c r="V10" s="51">
        <v>3</v>
      </c>
      <c r="W10" s="51">
        <v>3</v>
      </c>
      <c r="X10" s="51">
        <v>3</v>
      </c>
      <c r="Y10" s="51">
        <v>2</v>
      </c>
      <c r="Z10" s="51">
        <v>3</v>
      </c>
      <c r="AA10" s="51">
        <v>3</v>
      </c>
      <c r="AB10" s="85">
        <f t="shared" si="8"/>
        <v>20</v>
      </c>
      <c r="AC10" s="86">
        <f t="shared" si="9"/>
        <v>2.8571428571428572</v>
      </c>
      <c r="AD10" s="55" t="str">
        <f t="shared" si="2"/>
        <v>ІІІ ур</v>
      </c>
      <c r="AE10" s="87">
        <f t="shared" si="10"/>
        <v>51</v>
      </c>
      <c r="AF10" s="88">
        <f t="shared" si="11"/>
        <v>2.8333333333333335</v>
      </c>
      <c r="AG10" s="55" t="str">
        <f t="shared" si="3"/>
        <v>ІІІ ур</v>
      </c>
      <c r="AH10" s="48"/>
    </row>
    <row r="11" spans="1:34" ht="36.6" customHeight="1" thickBot="1" x14ac:dyDescent="0.3">
      <c r="A11" s="48"/>
      <c r="B11" s="51">
        <v>4</v>
      </c>
      <c r="C11" s="45" t="s">
        <v>57</v>
      </c>
      <c r="D11" s="51">
        <v>3</v>
      </c>
      <c r="E11" s="51">
        <v>3</v>
      </c>
      <c r="F11" s="51">
        <v>3</v>
      </c>
      <c r="G11" s="51">
        <v>2</v>
      </c>
      <c r="H11" s="51">
        <v>3</v>
      </c>
      <c r="I11" s="51">
        <v>3</v>
      </c>
      <c r="J11" s="85">
        <f t="shared" si="4"/>
        <v>17</v>
      </c>
      <c r="K11" s="86">
        <f t="shared" si="5"/>
        <v>2.8333333333333335</v>
      </c>
      <c r="L11" s="55" t="str">
        <f t="shared" si="0"/>
        <v>ІІІ ур</v>
      </c>
      <c r="M11" s="51">
        <v>3</v>
      </c>
      <c r="N11" s="51">
        <v>3</v>
      </c>
      <c r="O11" s="51">
        <v>3</v>
      </c>
      <c r="P11" s="51">
        <v>2</v>
      </c>
      <c r="Q11" s="51">
        <v>3</v>
      </c>
      <c r="R11" s="85">
        <f t="shared" si="6"/>
        <v>14</v>
      </c>
      <c r="S11" s="86">
        <f t="shared" si="7"/>
        <v>2.8</v>
      </c>
      <c r="T11" s="55" t="str">
        <f t="shared" si="1"/>
        <v>ІІІ ур</v>
      </c>
      <c r="U11" s="51">
        <v>3</v>
      </c>
      <c r="V11" s="51">
        <v>3</v>
      </c>
      <c r="W11" s="51">
        <v>3</v>
      </c>
      <c r="X11" s="51">
        <v>2</v>
      </c>
      <c r="Y11" s="51">
        <v>3</v>
      </c>
      <c r="Z11" s="51">
        <v>3</v>
      </c>
      <c r="AA11" s="51">
        <v>3</v>
      </c>
      <c r="AB11" s="85">
        <f t="shared" si="8"/>
        <v>20</v>
      </c>
      <c r="AC11" s="86">
        <f t="shared" si="9"/>
        <v>2.8571428571428572</v>
      </c>
      <c r="AD11" s="55" t="str">
        <f t="shared" si="2"/>
        <v>ІІІ ур</v>
      </c>
      <c r="AE11" s="87">
        <f t="shared" si="10"/>
        <v>51</v>
      </c>
      <c r="AF11" s="88">
        <f t="shared" si="11"/>
        <v>2.8333333333333335</v>
      </c>
      <c r="AG11" s="55" t="str">
        <f t="shared" si="3"/>
        <v>ІІІ ур</v>
      </c>
      <c r="AH11" s="48"/>
    </row>
    <row r="12" spans="1:34" ht="36.6" customHeight="1" thickBot="1" x14ac:dyDescent="0.3">
      <c r="A12" s="48"/>
      <c r="B12" s="51">
        <v>5</v>
      </c>
      <c r="C12" s="45" t="s">
        <v>58</v>
      </c>
      <c r="D12" s="51">
        <v>3</v>
      </c>
      <c r="E12" s="51">
        <v>3</v>
      </c>
      <c r="F12" s="51">
        <v>3</v>
      </c>
      <c r="G12" s="51">
        <v>3</v>
      </c>
      <c r="H12" s="51">
        <v>3</v>
      </c>
      <c r="I12" s="51">
        <v>3</v>
      </c>
      <c r="J12" s="85">
        <f t="shared" si="4"/>
        <v>18</v>
      </c>
      <c r="K12" s="86">
        <f t="shared" si="5"/>
        <v>3</v>
      </c>
      <c r="L12" s="55" t="str">
        <f t="shared" si="0"/>
        <v>ІІІ ур</v>
      </c>
      <c r="M12" s="51">
        <v>3</v>
      </c>
      <c r="N12" s="51">
        <v>3</v>
      </c>
      <c r="O12" s="51">
        <v>3</v>
      </c>
      <c r="P12" s="51">
        <v>3</v>
      </c>
      <c r="Q12" s="51">
        <v>3</v>
      </c>
      <c r="R12" s="85">
        <f t="shared" si="6"/>
        <v>15</v>
      </c>
      <c r="S12" s="86">
        <f t="shared" si="7"/>
        <v>3</v>
      </c>
      <c r="T12" s="55" t="str">
        <f t="shared" si="1"/>
        <v>ІІІ ур</v>
      </c>
      <c r="U12" s="51">
        <v>3</v>
      </c>
      <c r="V12" s="51">
        <v>3</v>
      </c>
      <c r="W12" s="51">
        <v>3</v>
      </c>
      <c r="X12" s="51">
        <v>3</v>
      </c>
      <c r="Y12" s="51">
        <v>3</v>
      </c>
      <c r="Z12" s="51">
        <v>3</v>
      </c>
      <c r="AA12" s="51">
        <v>3</v>
      </c>
      <c r="AB12" s="85">
        <f t="shared" si="8"/>
        <v>21</v>
      </c>
      <c r="AC12" s="86">
        <f t="shared" si="9"/>
        <v>3</v>
      </c>
      <c r="AD12" s="55" t="str">
        <f t="shared" si="2"/>
        <v>ІІІ ур</v>
      </c>
      <c r="AE12" s="87">
        <f t="shared" si="10"/>
        <v>54</v>
      </c>
      <c r="AF12" s="88">
        <f t="shared" si="11"/>
        <v>3</v>
      </c>
      <c r="AG12" s="55" t="str">
        <f t="shared" si="3"/>
        <v>ІІІ ур</v>
      </c>
      <c r="AH12" s="48"/>
    </row>
    <row r="13" spans="1:34" ht="36.6" customHeight="1" thickBot="1" x14ac:dyDescent="0.3">
      <c r="A13" s="48"/>
      <c r="B13" s="51">
        <v>6</v>
      </c>
      <c r="C13" s="45" t="s">
        <v>59</v>
      </c>
      <c r="D13" s="51">
        <v>3</v>
      </c>
      <c r="E13" s="51">
        <v>3</v>
      </c>
      <c r="F13" s="51">
        <v>3</v>
      </c>
      <c r="G13" s="51">
        <v>3</v>
      </c>
      <c r="H13" s="51">
        <v>3</v>
      </c>
      <c r="I13" s="51">
        <v>3</v>
      </c>
      <c r="J13" s="85">
        <f t="shared" si="4"/>
        <v>18</v>
      </c>
      <c r="K13" s="86">
        <f t="shared" si="5"/>
        <v>3</v>
      </c>
      <c r="L13" s="55" t="str">
        <f t="shared" si="0"/>
        <v>ІІІ ур</v>
      </c>
      <c r="M13" s="51">
        <v>3</v>
      </c>
      <c r="N13" s="51">
        <v>3</v>
      </c>
      <c r="O13" s="51">
        <v>3</v>
      </c>
      <c r="P13" s="51">
        <v>3</v>
      </c>
      <c r="Q13" s="51">
        <v>3</v>
      </c>
      <c r="R13" s="85">
        <f t="shared" si="6"/>
        <v>15</v>
      </c>
      <c r="S13" s="86">
        <f t="shared" si="7"/>
        <v>3</v>
      </c>
      <c r="T13" s="55" t="str">
        <f t="shared" si="1"/>
        <v>ІІІ ур</v>
      </c>
      <c r="U13" s="51">
        <v>3</v>
      </c>
      <c r="V13" s="51">
        <v>3</v>
      </c>
      <c r="W13" s="51">
        <v>3</v>
      </c>
      <c r="X13" s="51">
        <v>3</v>
      </c>
      <c r="Y13" s="51">
        <v>3</v>
      </c>
      <c r="Z13" s="51">
        <v>3</v>
      </c>
      <c r="AA13" s="51">
        <v>3</v>
      </c>
      <c r="AB13" s="85">
        <f t="shared" si="8"/>
        <v>21</v>
      </c>
      <c r="AC13" s="86">
        <f t="shared" si="9"/>
        <v>3</v>
      </c>
      <c r="AD13" s="55" t="str">
        <f t="shared" si="2"/>
        <v>ІІІ ур</v>
      </c>
      <c r="AE13" s="87">
        <f t="shared" si="10"/>
        <v>54</v>
      </c>
      <c r="AF13" s="88">
        <f t="shared" si="11"/>
        <v>3</v>
      </c>
      <c r="AG13" s="55" t="str">
        <f t="shared" si="3"/>
        <v>ІІІ ур</v>
      </c>
      <c r="AH13" s="48"/>
    </row>
    <row r="14" spans="1:34" ht="36.6" customHeight="1" thickBot="1" x14ac:dyDescent="0.3">
      <c r="A14" s="48"/>
      <c r="B14" s="51">
        <v>7</v>
      </c>
      <c r="C14" s="45" t="s">
        <v>60</v>
      </c>
      <c r="D14" s="51">
        <v>3</v>
      </c>
      <c r="E14" s="51">
        <v>3</v>
      </c>
      <c r="F14" s="51">
        <v>3</v>
      </c>
      <c r="G14" s="51">
        <v>3</v>
      </c>
      <c r="H14" s="51">
        <v>3</v>
      </c>
      <c r="I14" s="51">
        <v>3</v>
      </c>
      <c r="J14" s="85">
        <f t="shared" si="4"/>
        <v>18</v>
      </c>
      <c r="K14" s="86">
        <f t="shared" si="5"/>
        <v>3</v>
      </c>
      <c r="L14" s="55" t="str">
        <f t="shared" si="0"/>
        <v>ІІІ ур</v>
      </c>
      <c r="M14" s="51">
        <v>3</v>
      </c>
      <c r="N14" s="51">
        <v>3</v>
      </c>
      <c r="O14" s="51">
        <v>3</v>
      </c>
      <c r="P14" s="51">
        <v>3</v>
      </c>
      <c r="Q14" s="51">
        <v>3</v>
      </c>
      <c r="R14" s="85">
        <f t="shared" si="6"/>
        <v>15</v>
      </c>
      <c r="S14" s="86">
        <f t="shared" si="7"/>
        <v>3</v>
      </c>
      <c r="T14" s="55" t="str">
        <f t="shared" si="1"/>
        <v>ІІІ ур</v>
      </c>
      <c r="U14" s="51">
        <v>3</v>
      </c>
      <c r="V14" s="51">
        <v>3</v>
      </c>
      <c r="W14" s="51">
        <v>3</v>
      </c>
      <c r="X14" s="51">
        <v>3</v>
      </c>
      <c r="Y14" s="51">
        <v>3</v>
      </c>
      <c r="Z14" s="51">
        <v>3</v>
      </c>
      <c r="AA14" s="51">
        <v>3</v>
      </c>
      <c r="AB14" s="85">
        <f t="shared" si="8"/>
        <v>21</v>
      </c>
      <c r="AC14" s="86">
        <f t="shared" si="9"/>
        <v>3</v>
      </c>
      <c r="AD14" s="55" t="str">
        <f t="shared" si="2"/>
        <v>ІІІ ур</v>
      </c>
      <c r="AE14" s="87">
        <f t="shared" si="10"/>
        <v>54</v>
      </c>
      <c r="AF14" s="88">
        <f t="shared" si="11"/>
        <v>3</v>
      </c>
      <c r="AG14" s="55" t="str">
        <f t="shared" si="3"/>
        <v>ІІІ ур</v>
      </c>
      <c r="AH14" s="48"/>
    </row>
    <row r="15" spans="1:34" ht="36.6" customHeight="1" thickBot="1" x14ac:dyDescent="0.3">
      <c r="A15" s="48"/>
      <c r="B15" s="51">
        <v>8</v>
      </c>
      <c r="C15" s="45" t="s">
        <v>61</v>
      </c>
      <c r="D15" s="51">
        <v>3</v>
      </c>
      <c r="E15" s="51">
        <v>3</v>
      </c>
      <c r="F15" s="51">
        <v>2</v>
      </c>
      <c r="G15" s="51">
        <v>3</v>
      </c>
      <c r="H15" s="51">
        <v>3</v>
      </c>
      <c r="I15" s="51">
        <v>2</v>
      </c>
      <c r="J15" s="85">
        <f t="shared" si="4"/>
        <v>16</v>
      </c>
      <c r="K15" s="86">
        <f t="shared" si="5"/>
        <v>2.6666666666666665</v>
      </c>
      <c r="L15" s="55" t="str">
        <f t="shared" si="0"/>
        <v>ІІІ ур</v>
      </c>
      <c r="M15" s="51">
        <v>3</v>
      </c>
      <c r="N15" s="51">
        <v>3</v>
      </c>
      <c r="O15" s="51">
        <v>2</v>
      </c>
      <c r="P15" s="51">
        <v>3</v>
      </c>
      <c r="Q15" s="51">
        <v>3</v>
      </c>
      <c r="R15" s="85">
        <f t="shared" si="6"/>
        <v>14</v>
      </c>
      <c r="S15" s="86">
        <f t="shared" si="7"/>
        <v>2.8</v>
      </c>
      <c r="T15" s="55" t="str">
        <f t="shared" si="1"/>
        <v>ІІІ ур</v>
      </c>
      <c r="U15" s="51">
        <v>3</v>
      </c>
      <c r="V15" s="51">
        <v>3</v>
      </c>
      <c r="W15" s="51">
        <v>2</v>
      </c>
      <c r="X15" s="51">
        <v>3</v>
      </c>
      <c r="Y15" s="51">
        <v>3</v>
      </c>
      <c r="Z15" s="51">
        <v>3</v>
      </c>
      <c r="AA15" s="51">
        <v>3</v>
      </c>
      <c r="AB15" s="85">
        <f t="shared" si="8"/>
        <v>20</v>
      </c>
      <c r="AC15" s="86">
        <f t="shared" si="9"/>
        <v>2.8571428571428572</v>
      </c>
      <c r="AD15" s="55" t="str">
        <f t="shared" si="2"/>
        <v>ІІІ ур</v>
      </c>
      <c r="AE15" s="87">
        <f t="shared" si="10"/>
        <v>50</v>
      </c>
      <c r="AF15" s="88">
        <f t="shared" si="11"/>
        <v>2.7777777777777777</v>
      </c>
      <c r="AG15" s="55" t="str">
        <f t="shared" si="3"/>
        <v>ІІІ ур</v>
      </c>
      <c r="AH15" s="48"/>
    </row>
    <row r="16" spans="1:34" ht="36.6" customHeight="1" thickBot="1" x14ac:dyDescent="0.3">
      <c r="A16" s="48"/>
      <c r="B16" s="51">
        <v>9</v>
      </c>
      <c r="C16" s="45" t="s">
        <v>62</v>
      </c>
      <c r="D16" s="51">
        <v>3</v>
      </c>
      <c r="E16" s="51">
        <v>3</v>
      </c>
      <c r="F16" s="51">
        <v>3</v>
      </c>
      <c r="G16" s="51">
        <v>3</v>
      </c>
      <c r="H16" s="51">
        <v>3</v>
      </c>
      <c r="I16" s="51">
        <v>2</v>
      </c>
      <c r="J16" s="85">
        <f t="shared" si="4"/>
        <v>17</v>
      </c>
      <c r="K16" s="86">
        <f t="shared" si="5"/>
        <v>2.8333333333333335</v>
      </c>
      <c r="L16" s="55" t="str">
        <f t="shared" si="0"/>
        <v>ІІІ ур</v>
      </c>
      <c r="M16" s="51">
        <v>3</v>
      </c>
      <c r="N16" s="51">
        <v>3</v>
      </c>
      <c r="O16" s="51">
        <v>3</v>
      </c>
      <c r="P16" s="51">
        <v>3</v>
      </c>
      <c r="Q16" s="51">
        <v>3</v>
      </c>
      <c r="R16" s="85">
        <f t="shared" si="6"/>
        <v>15</v>
      </c>
      <c r="S16" s="86">
        <f t="shared" si="7"/>
        <v>3</v>
      </c>
      <c r="T16" s="55" t="str">
        <f t="shared" si="1"/>
        <v>ІІІ ур</v>
      </c>
      <c r="U16" s="51">
        <v>3</v>
      </c>
      <c r="V16" s="51">
        <v>3</v>
      </c>
      <c r="W16" s="51">
        <v>3</v>
      </c>
      <c r="X16" s="51">
        <v>3</v>
      </c>
      <c r="Y16" s="51">
        <v>3</v>
      </c>
      <c r="Z16" s="51">
        <v>3</v>
      </c>
      <c r="AA16" s="51">
        <v>3</v>
      </c>
      <c r="AB16" s="85">
        <f t="shared" si="8"/>
        <v>21</v>
      </c>
      <c r="AC16" s="86">
        <f t="shared" si="9"/>
        <v>3</v>
      </c>
      <c r="AD16" s="55" t="str">
        <f t="shared" si="2"/>
        <v>ІІІ ур</v>
      </c>
      <c r="AE16" s="87">
        <f t="shared" si="10"/>
        <v>53</v>
      </c>
      <c r="AF16" s="88">
        <f t="shared" si="11"/>
        <v>2.9444444444444446</v>
      </c>
      <c r="AG16" s="55" t="str">
        <f t="shared" si="3"/>
        <v>ІІІ ур</v>
      </c>
      <c r="AH16" s="48"/>
    </row>
    <row r="17" spans="1:34" ht="36.6" customHeight="1" thickBot="1" x14ac:dyDescent="0.3">
      <c r="A17" s="48"/>
      <c r="B17" s="51">
        <v>10</v>
      </c>
      <c r="C17" s="45" t="s">
        <v>63</v>
      </c>
      <c r="D17" s="51">
        <v>3</v>
      </c>
      <c r="E17" s="51">
        <v>2</v>
      </c>
      <c r="F17" s="51">
        <v>2</v>
      </c>
      <c r="G17" s="51">
        <v>3</v>
      </c>
      <c r="H17" s="51">
        <v>2</v>
      </c>
      <c r="I17" s="51">
        <v>3</v>
      </c>
      <c r="J17" s="85">
        <f t="shared" si="4"/>
        <v>15</v>
      </c>
      <c r="K17" s="86">
        <f t="shared" si="5"/>
        <v>2.5</v>
      </c>
      <c r="L17" s="55" t="str">
        <f t="shared" si="0"/>
        <v>ІІ ур</v>
      </c>
      <c r="M17" s="51">
        <v>3</v>
      </c>
      <c r="N17" s="51">
        <v>2</v>
      </c>
      <c r="O17" s="51">
        <v>2</v>
      </c>
      <c r="P17" s="51">
        <v>3</v>
      </c>
      <c r="Q17" s="51">
        <v>2</v>
      </c>
      <c r="R17" s="85">
        <f t="shared" si="6"/>
        <v>12</v>
      </c>
      <c r="S17" s="86">
        <f t="shared" si="7"/>
        <v>2.4</v>
      </c>
      <c r="T17" s="55" t="str">
        <f t="shared" si="1"/>
        <v>ІІ ур</v>
      </c>
      <c r="U17" s="51">
        <v>3</v>
      </c>
      <c r="V17" s="51">
        <v>2</v>
      </c>
      <c r="W17" s="51">
        <v>2</v>
      </c>
      <c r="X17" s="51">
        <v>3</v>
      </c>
      <c r="Y17" s="51">
        <v>2</v>
      </c>
      <c r="Z17" s="51">
        <v>3</v>
      </c>
      <c r="AA17" s="51">
        <v>2</v>
      </c>
      <c r="AB17" s="85">
        <f t="shared" si="8"/>
        <v>17</v>
      </c>
      <c r="AC17" s="86">
        <f t="shared" si="9"/>
        <v>2.4285714285714284</v>
      </c>
      <c r="AD17" s="55" t="str">
        <f t="shared" si="2"/>
        <v>ІІ ур</v>
      </c>
      <c r="AE17" s="87">
        <f t="shared" si="10"/>
        <v>44</v>
      </c>
      <c r="AF17" s="88">
        <f t="shared" si="11"/>
        <v>2.4444444444444446</v>
      </c>
      <c r="AG17" s="55" t="str">
        <f t="shared" si="3"/>
        <v>ІІ ур</v>
      </c>
      <c r="AH17" s="48"/>
    </row>
    <row r="18" spans="1:34" ht="36.6" customHeight="1" thickBot="1" x14ac:dyDescent="0.3">
      <c r="A18" s="48"/>
      <c r="B18" s="51">
        <v>11</v>
      </c>
      <c r="C18" s="45" t="s">
        <v>64</v>
      </c>
      <c r="D18" s="51">
        <v>2</v>
      </c>
      <c r="E18" s="51">
        <v>2</v>
      </c>
      <c r="F18" s="51">
        <v>3</v>
      </c>
      <c r="G18" s="51">
        <v>3</v>
      </c>
      <c r="H18" s="51">
        <v>3</v>
      </c>
      <c r="I18" s="51">
        <v>3</v>
      </c>
      <c r="J18" s="85">
        <f t="shared" si="4"/>
        <v>16</v>
      </c>
      <c r="K18" s="86">
        <f t="shared" si="5"/>
        <v>2.6666666666666665</v>
      </c>
      <c r="L18" s="55" t="str">
        <f t="shared" si="0"/>
        <v>ІІІ ур</v>
      </c>
      <c r="M18" s="51">
        <v>2</v>
      </c>
      <c r="N18" s="51">
        <v>2</v>
      </c>
      <c r="O18" s="51">
        <v>3</v>
      </c>
      <c r="P18" s="51">
        <v>3</v>
      </c>
      <c r="Q18" s="51">
        <v>3</v>
      </c>
      <c r="R18" s="85">
        <f t="shared" si="6"/>
        <v>13</v>
      </c>
      <c r="S18" s="86">
        <f t="shared" si="7"/>
        <v>2.6</v>
      </c>
      <c r="T18" s="55" t="str">
        <f t="shared" si="1"/>
        <v>ІІІ ур</v>
      </c>
      <c r="U18" s="51">
        <v>2</v>
      </c>
      <c r="V18" s="51">
        <v>2</v>
      </c>
      <c r="W18" s="51">
        <v>3</v>
      </c>
      <c r="X18" s="51">
        <v>3</v>
      </c>
      <c r="Y18" s="51">
        <v>3</v>
      </c>
      <c r="Z18" s="51">
        <v>2</v>
      </c>
      <c r="AA18" s="51">
        <v>2</v>
      </c>
      <c r="AB18" s="85">
        <f t="shared" si="8"/>
        <v>17</v>
      </c>
      <c r="AC18" s="86">
        <f t="shared" si="9"/>
        <v>2.4285714285714284</v>
      </c>
      <c r="AD18" s="55" t="str">
        <f t="shared" si="2"/>
        <v>ІІ ур</v>
      </c>
      <c r="AE18" s="87">
        <f t="shared" si="10"/>
        <v>46</v>
      </c>
      <c r="AF18" s="88">
        <f t="shared" si="11"/>
        <v>2.5555555555555554</v>
      </c>
      <c r="AG18" s="55" t="str">
        <f t="shared" si="3"/>
        <v>ІІ ур</v>
      </c>
      <c r="AH18" s="48"/>
    </row>
    <row r="19" spans="1:34" ht="36.6" customHeight="1" thickBot="1" x14ac:dyDescent="0.3">
      <c r="A19" s="48"/>
      <c r="B19" s="51">
        <v>12</v>
      </c>
      <c r="C19" s="45" t="s">
        <v>65</v>
      </c>
      <c r="D19" s="51">
        <v>3</v>
      </c>
      <c r="E19" s="51">
        <v>3</v>
      </c>
      <c r="F19" s="51">
        <v>3</v>
      </c>
      <c r="G19" s="51">
        <v>3</v>
      </c>
      <c r="H19" s="51">
        <v>3</v>
      </c>
      <c r="I19" s="51">
        <v>3</v>
      </c>
      <c r="J19" s="85">
        <f t="shared" si="4"/>
        <v>18</v>
      </c>
      <c r="K19" s="86">
        <f t="shared" si="5"/>
        <v>3</v>
      </c>
      <c r="L19" s="55" t="str">
        <f t="shared" si="0"/>
        <v>ІІІ ур</v>
      </c>
      <c r="M19" s="51">
        <v>3</v>
      </c>
      <c r="N19" s="51">
        <v>3</v>
      </c>
      <c r="O19" s="51">
        <v>3</v>
      </c>
      <c r="P19" s="51">
        <v>3</v>
      </c>
      <c r="Q19" s="51">
        <v>3</v>
      </c>
      <c r="R19" s="85">
        <f t="shared" si="6"/>
        <v>15</v>
      </c>
      <c r="S19" s="86">
        <f t="shared" si="7"/>
        <v>3</v>
      </c>
      <c r="T19" s="55" t="str">
        <f t="shared" si="1"/>
        <v>ІІІ ур</v>
      </c>
      <c r="U19" s="51">
        <v>3</v>
      </c>
      <c r="V19" s="51">
        <v>3</v>
      </c>
      <c r="W19" s="51">
        <v>3</v>
      </c>
      <c r="X19" s="51">
        <v>3</v>
      </c>
      <c r="Y19" s="51">
        <v>3</v>
      </c>
      <c r="Z19" s="51">
        <v>3</v>
      </c>
      <c r="AA19" s="51">
        <v>3</v>
      </c>
      <c r="AB19" s="85">
        <f t="shared" si="8"/>
        <v>21</v>
      </c>
      <c r="AC19" s="86">
        <f t="shared" si="9"/>
        <v>3</v>
      </c>
      <c r="AD19" s="55" t="str">
        <f t="shared" si="2"/>
        <v>ІІІ ур</v>
      </c>
      <c r="AE19" s="87">
        <f t="shared" si="10"/>
        <v>54</v>
      </c>
      <c r="AF19" s="88">
        <f t="shared" si="11"/>
        <v>3</v>
      </c>
      <c r="AG19" s="55" t="str">
        <f t="shared" si="3"/>
        <v>ІІІ ур</v>
      </c>
      <c r="AH19" s="48"/>
    </row>
    <row r="20" spans="1:34" ht="36.6" customHeight="1" thickBot="1" x14ac:dyDescent="0.3">
      <c r="A20" s="48"/>
      <c r="B20" s="51">
        <v>13</v>
      </c>
      <c r="C20" s="45" t="s">
        <v>66</v>
      </c>
      <c r="D20" s="51">
        <v>3</v>
      </c>
      <c r="E20" s="51">
        <v>3</v>
      </c>
      <c r="F20" s="51">
        <v>3</v>
      </c>
      <c r="G20" s="51">
        <v>3</v>
      </c>
      <c r="H20" s="51">
        <v>3</v>
      </c>
      <c r="I20" s="51">
        <v>3</v>
      </c>
      <c r="J20" s="85">
        <f t="shared" si="4"/>
        <v>18</v>
      </c>
      <c r="K20" s="86">
        <f t="shared" si="5"/>
        <v>3</v>
      </c>
      <c r="L20" s="55" t="str">
        <f t="shared" si="0"/>
        <v>ІІІ ур</v>
      </c>
      <c r="M20" s="51">
        <v>3</v>
      </c>
      <c r="N20" s="51">
        <v>3</v>
      </c>
      <c r="O20" s="51">
        <v>3</v>
      </c>
      <c r="P20" s="51">
        <v>3</v>
      </c>
      <c r="Q20" s="51">
        <v>3</v>
      </c>
      <c r="R20" s="85">
        <f t="shared" si="6"/>
        <v>15</v>
      </c>
      <c r="S20" s="86">
        <f t="shared" si="7"/>
        <v>3</v>
      </c>
      <c r="T20" s="55" t="str">
        <f t="shared" si="1"/>
        <v>ІІІ ур</v>
      </c>
      <c r="U20" s="51">
        <v>3</v>
      </c>
      <c r="V20" s="51">
        <v>3</v>
      </c>
      <c r="W20" s="51">
        <v>3</v>
      </c>
      <c r="X20" s="51">
        <v>3</v>
      </c>
      <c r="Y20" s="51">
        <v>3</v>
      </c>
      <c r="Z20" s="51">
        <v>3</v>
      </c>
      <c r="AA20" s="51">
        <v>3</v>
      </c>
      <c r="AB20" s="85">
        <f t="shared" si="8"/>
        <v>21</v>
      </c>
      <c r="AC20" s="86">
        <f t="shared" si="9"/>
        <v>3</v>
      </c>
      <c r="AD20" s="55" t="str">
        <f t="shared" si="2"/>
        <v>ІІІ ур</v>
      </c>
      <c r="AE20" s="87">
        <f t="shared" si="10"/>
        <v>54</v>
      </c>
      <c r="AF20" s="88">
        <f t="shared" si="11"/>
        <v>3</v>
      </c>
      <c r="AG20" s="55" t="str">
        <f t="shared" si="3"/>
        <v>ІІІ ур</v>
      </c>
      <c r="AH20" s="48"/>
    </row>
    <row r="21" spans="1:34" ht="36.6" customHeight="1" thickBot="1" x14ac:dyDescent="0.3">
      <c r="A21" s="48"/>
      <c r="B21" s="51">
        <v>14</v>
      </c>
      <c r="C21" s="45" t="s">
        <v>67</v>
      </c>
      <c r="D21" s="51">
        <v>2</v>
      </c>
      <c r="E21" s="51">
        <v>2</v>
      </c>
      <c r="F21" s="51">
        <v>2</v>
      </c>
      <c r="G21" s="51">
        <v>2</v>
      </c>
      <c r="H21" s="51">
        <v>2</v>
      </c>
      <c r="I21" s="51">
        <v>2</v>
      </c>
      <c r="J21" s="85">
        <f t="shared" si="4"/>
        <v>12</v>
      </c>
      <c r="K21" s="86">
        <f t="shared" si="5"/>
        <v>2</v>
      </c>
      <c r="L21" s="55" t="str">
        <f t="shared" si="0"/>
        <v>ІІ ур</v>
      </c>
      <c r="M21" s="51">
        <v>2</v>
      </c>
      <c r="N21" s="51">
        <v>2</v>
      </c>
      <c r="O21" s="51">
        <v>2</v>
      </c>
      <c r="P21" s="51">
        <v>2</v>
      </c>
      <c r="Q21" s="51">
        <v>2</v>
      </c>
      <c r="R21" s="85">
        <f t="shared" si="6"/>
        <v>10</v>
      </c>
      <c r="S21" s="86">
        <f t="shared" si="7"/>
        <v>2</v>
      </c>
      <c r="T21" s="55" t="str">
        <f t="shared" si="1"/>
        <v>ІІ ур</v>
      </c>
      <c r="U21" s="51">
        <v>2</v>
      </c>
      <c r="V21" s="51">
        <v>2</v>
      </c>
      <c r="W21" s="51">
        <v>2</v>
      </c>
      <c r="X21" s="51">
        <v>2</v>
      </c>
      <c r="Y21" s="51">
        <v>2</v>
      </c>
      <c r="Z21" s="51">
        <v>2</v>
      </c>
      <c r="AA21" s="51">
        <v>2</v>
      </c>
      <c r="AB21" s="85">
        <f t="shared" si="8"/>
        <v>14</v>
      </c>
      <c r="AC21" s="86">
        <f t="shared" si="9"/>
        <v>2</v>
      </c>
      <c r="AD21" s="55" t="str">
        <f t="shared" si="2"/>
        <v>ІІ ур</v>
      </c>
      <c r="AE21" s="87">
        <f t="shared" si="10"/>
        <v>36</v>
      </c>
      <c r="AF21" s="88">
        <f t="shared" si="11"/>
        <v>2</v>
      </c>
      <c r="AG21" s="55" t="str">
        <f t="shared" si="3"/>
        <v>ІІ ур</v>
      </c>
      <c r="AH21" s="48"/>
    </row>
    <row r="22" spans="1:34" ht="36.6" customHeight="1" thickBot="1" x14ac:dyDescent="0.3">
      <c r="A22" s="48"/>
      <c r="B22" s="51">
        <v>15</v>
      </c>
      <c r="C22" s="45" t="s">
        <v>68</v>
      </c>
      <c r="D22" s="51">
        <v>3</v>
      </c>
      <c r="E22" s="51">
        <v>3</v>
      </c>
      <c r="F22" s="51">
        <v>3</v>
      </c>
      <c r="G22" s="51">
        <v>3</v>
      </c>
      <c r="H22" s="51">
        <v>3</v>
      </c>
      <c r="I22" s="51">
        <v>3</v>
      </c>
      <c r="J22" s="85">
        <f t="shared" si="4"/>
        <v>18</v>
      </c>
      <c r="K22" s="86">
        <f t="shared" si="5"/>
        <v>3</v>
      </c>
      <c r="L22" s="55" t="str">
        <f t="shared" si="0"/>
        <v>ІІІ ур</v>
      </c>
      <c r="M22" s="51">
        <v>3</v>
      </c>
      <c r="N22" s="51">
        <v>3</v>
      </c>
      <c r="O22" s="51">
        <v>3</v>
      </c>
      <c r="P22" s="51">
        <v>3</v>
      </c>
      <c r="Q22" s="51">
        <v>3</v>
      </c>
      <c r="R22" s="85">
        <f t="shared" si="6"/>
        <v>15</v>
      </c>
      <c r="S22" s="86">
        <f t="shared" si="7"/>
        <v>3</v>
      </c>
      <c r="T22" s="55" t="str">
        <f t="shared" si="1"/>
        <v>ІІІ ур</v>
      </c>
      <c r="U22" s="51">
        <v>3</v>
      </c>
      <c r="V22" s="51">
        <v>3</v>
      </c>
      <c r="W22" s="51">
        <v>3</v>
      </c>
      <c r="X22" s="51">
        <v>3</v>
      </c>
      <c r="Y22" s="51">
        <v>3</v>
      </c>
      <c r="Z22" s="51">
        <v>3</v>
      </c>
      <c r="AA22" s="51">
        <v>3</v>
      </c>
      <c r="AB22" s="85">
        <f t="shared" si="8"/>
        <v>21</v>
      </c>
      <c r="AC22" s="86">
        <f t="shared" si="9"/>
        <v>3</v>
      </c>
      <c r="AD22" s="55" t="str">
        <f t="shared" si="2"/>
        <v>ІІІ ур</v>
      </c>
      <c r="AE22" s="87">
        <f t="shared" si="10"/>
        <v>54</v>
      </c>
      <c r="AF22" s="88">
        <f t="shared" si="11"/>
        <v>3</v>
      </c>
      <c r="AG22" s="55" t="str">
        <f t="shared" si="3"/>
        <v>ІІІ ур</v>
      </c>
      <c r="AH22" s="48"/>
    </row>
    <row r="23" spans="1:34" ht="36.6" customHeight="1" thickBot="1" x14ac:dyDescent="0.3">
      <c r="A23" s="48"/>
      <c r="B23" s="51">
        <v>16</v>
      </c>
      <c r="C23" s="45" t="s">
        <v>69</v>
      </c>
      <c r="D23" s="51">
        <v>2</v>
      </c>
      <c r="E23" s="51">
        <v>3</v>
      </c>
      <c r="F23" s="51">
        <v>3</v>
      </c>
      <c r="G23" s="51">
        <v>2</v>
      </c>
      <c r="H23" s="51">
        <v>3</v>
      </c>
      <c r="I23" s="51">
        <v>2</v>
      </c>
      <c r="J23" s="85">
        <f t="shared" si="4"/>
        <v>15</v>
      </c>
      <c r="K23" s="86">
        <f t="shared" si="5"/>
        <v>2.5</v>
      </c>
      <c r="L23" s="55" t="str">
        <f t="shared" si="0"/>
        <v>ІІ ур</v>
      </c>
      <c r="M23" s="51">
        <v>2</v>
      </c>
      <c r="N23" s="51">
        <v>3</v>
      </c>
      <c r="O23" s="51">
        <v>3</v>
      </c>
      <c r="P23" s="51">
        <v>2</v>
      </c>
      <c r="Q23" s="51">
        <v>3</v>
      </c>
      <c r="R23" s="85">
        <f t="shared" si="6"/>
        <v>13</v>
      </c>
      <c r="S23" s="86">
        <f t="shared" si="7"/>
        <v>2.6</v>
      </c>
      <c r="T23" s="55" t="str">
        <f t="shared" si="1"/>
        <v>ІІІ ур</v>
      </c>
      <c r="U23" s="51">
        <v>2</v>
      </c>
      <c r="V23" s="51">
        <v>3</v>
      </c>
      <c r="W23" s="51">
        <v>3</v>
      </c>
      <c r="X23" s="51">
        <v>2</v>
      </c>
      <c r="Y23" s="51">
        <v>3</v>
      </c>
      <c r="Z23" s="51">
        <v>2</v>
      </c>
      <c r="AA23" s="51">
        <v>3</v>
      </c>
      <c r="AB23" s="85">
        <f t="shared" si="8"/>
        <v>18</v>
      </c>
      <c r="AC23" s="86">
        <f t="shared" si="9"/>
        <v>2.5714285714285716</v>
      </c>
      <c r="AD23" s="55" t="str">
        <f t="shared" si="2"/>
        <v>ІІ ур</v>
      </c>
      <c r="AE23" s="87">
        <f t="shared" si="10"/>
        <v>46</v>
      </c>
      <c r="AF23" s="88">
        <f t="shared" si="11"/>
        <v>2.5555555555555554</v>
      </c>
      <c r="AG23" s="55" t="str">
        <f t="shared" si="3"/>
        <v>ІІ ур</v>
      </c>
      <c r="AH23" s="48"/>
    </row>
    <row r="24" spans="1:34" ht="36.6" customHeight="1" thickBot="1" x14ac:dyDescent="0.3">
      <c r="A24" s="48"/>
      <c r="B24" s="51">
        <v>17</v>
      </c>
      <c r="C24" s="45" t="s">
        <v>70</v>
      </c>
      <c r="D24" s="51">
        <v>3</v>
      </c>
      <c r="E24" s="51">
        <v>3</v>
      </c>
      <c r="F24" s="51">
        <v>3</v>
      </c>
      <c r="G24" s="51">
        <v>3</v>
      </c>
      <c r="H24" s="51">
        <v>3</v>
      </c>
      <c r="I24" s="51">
        <v>3</v>
      </c>
      <c r="J24" s="85">
        <f t="shared" si="4"/>
        <v>18</v>
      </c>
      <c r="K24" s="86">
        <f t="shared" si="5"/>
        <v>3</v>
      </c>
      <c r="L24" s="55" t="str">
        <f t="shared" si="0"/>
        <v>ІІІ ур</v>
      </c>
      <c r="M24" s="51">
        <v>3</v>
      </c>
      <c r="N24" s="51">
        <v>3</v>
      </c>
      <c r="O24" s="51">
        <v>3</v>
      </c>
      <c r="P24" s="51">
        <v>3</v>
      </c>
      <c r="Q24" s="51">
        <v>3</v>
      </c>
      <c r="R24" s="85">
        <f t="shared" si="6"/>
        <v>15</v>
      </c>
      <c r="S24" s="86">
        <f t="shared" si="7"/>
        <v>3</v>
      </c>
      <c r="T24" s="55" t="str">
        <f t="shared" si="1"/>
        <v>ІІІ ур</v>
      </c>
      <c r="U24" s="51">
        <v>3</v>
      </c>
      <c r="V24" s="51">
        <v>3</v>
      </c>
      <c r="W24" s="51">
        <v>3</v>
      </c>
      <c r="X24" s="51">
        <v>3</v>
      </c>
      <c r="Y24" s="51">
        <v>3</v>
      </c>
      <c r="Z24" s="51">
        <v>3</v>
      </c>
      <c r="AA24" s="51">
        <v>3</v>
      </c>
      <c r="AB24" s="85">
        <f t="shared" si="8"/>
        <v>21</v>
      </c>
      <c r="AC24" s="86">
        <f t="shared" si="9"/>
        <v>3</v>
      </c>
      <c r="AD24" s="55" t="str">
        <f t="shared" si="2"/>
        <v>ІІІ ур</v>
      </c>
      <c r="AE24" s="87">
        <f t="shared" si="10"/>
        <v>54</v>
      </c>
      <c r="AF24" s="88">
        <f t="shared" si="11"/>
        <v>3</v>
      </c>
      <c r="AG24" s="55" t="str">
        <f t="shared" si="3"/>
        <v>ІІІ ур</v>
      </c>
      <c r="AH24" s="48"/>
    </row>
    <row r="25" spans="1:34" ht="36.6" customHeight="1" thickBot="1" x14ac:dyDescent="0.3">
      <c r="A25" s="48"/>
      <c r="B25" s="51">
        <v>18</v>
      </c>
      <c r="C25" s="45" t="s">
        <v>71</v>
      </c>
      <c r="D25" s="51">
        <v>2</v>
      </c>
      <c r="E25" s="51">
        <v>3</v>
      </c>
      <c r="F25" s="51">
        <v>2</v>
      </c>
      <c r="G25" s="51">
        <v>3</v>
      </c>
      <c r="H25" s="51">
        <v>3</v>
      </c>
      <c r="I25" s="51">
        <v>3</v>
      </c>
      <c r="J25" s="85">
        <f t="shared" si="4"/>
        <v>16</v>
      </c>
      <c r="K25" s="86">
        <f t="shared" si="5"/>
        <v>2.6666666666666665</v>
      </c>
      <c r="L25" s="55" t="str">
        <f t="shared" si="0"/>
        <v>ІІІ ур</v>
      </c>
      <c r="M25" s="51">
        <v>2</v>
      </c>
      <c r="N25" s="51">
        <v>3</v>
      </c>
      <c r="O25" s="51">
        <v>2</v>
      </c>
      <c r="P25" s="51">
        <v>3</v>
      </c>
      <c r="Q25" s="51">
        <v>3</v>
      </c>
      <c r="R25" s="85">
        <f t="shared" si="6"/>
        <v>13</v>
      </c>
      <c r="S25" s="86">
        <f t="shared" si="7"/>
        <v>2.6</v>
      </c>
      <c r="T25" s="55" t="str">
        <f t="shared" si="1"/>
        <v>ІІІ ур</v>
      </c>
      <c r="U25" s="51">
        <v>2</v>
      </c>
      <c r="V25" s="51">
        <v>3</v>
      </c>
      <c r="W25" s="51">
        <v>2</v>
      </c>
      <c r="X25" s="51">
        <v>3</v>
      </c>
      <c r="Y25" s="51">
        <v>3</v>
      </c>
      <c r="Z25" s="51">
        <v>2</v>
      </c>
      <c r="AA25" s="51">
        <v>3</v>
      </c>
      <c r="AB25" s="85">
        <f t="shared" si="8"/>
        <v>18</v>
      </c>
      <c r="AC25" s="86">
        <f t="shared" si="9"/>
        <v>2.5714285714285716</v>
      </c>
      <c r="AD25" s="55" t="str">
        <f t="shared" si="2"/>
        <v>ІІ ур</v>
      </c>
      <c r="AE25" s="87">
        <f t="shared" si="10"/>
        <v>47</v>
      </c>
      <c r="AF25" s="88">
        <f t="shared" si="11"/>
        <v>2.6111111111111112</v>
      </c>
      <c r="AG25" s="55" t="str">
        <f t="shared" si="3"/>
        <v>ІІІ ур</v>
      </c>
      <c r="AH25" s="48"/>
    </row>
    <row r="26" spans="1:34" ht="36.6" customHeight="1" thickBot="1" x14ac:dyDescent="0.3">
      <c r="A26" s="48"/>
      <c r="B26" s="51">
        <v>19</v>
      </c>
      <c r="C26" s="45" t="s">
        <v>72</v>
      </c>
      <c r="D26" s="51">
        <v>3</v>
      </c>
      <c r="E26" s="51">
        <v>3</v>
      </c>
      <c r="F26" s="51">
        <v>3</v>
      </c>
      <c r="G26" s="51">
        <v>3</v>
      </c>
      <c r="H26" s="51">
        <v>3</v>
      </c>
      <c r="I26" s="51">
        <v>3</v>
      </c>
      <c r="J26" s="85">
        <f t="shared" si="4"/>
        <v>18</v>
      </c>
      <c r="K26" s="86">
        <f t="shared" si="5"/>
        <v>3</v>
      </c>
      <c r="L26" s="55" t="str">
        <f t="shared" si="0"/>
        <v>ІІІ ур</v>
      </c>
      <c r="M26" s="51">
        <v>3</v>
      </c>
      <c r="N26" s="51">
        <v>3</v>
      </c>
      <c r="O26" s="51">
        <v>3</v>
      </c>
      <c r="P26" s="51">
        <v>3</v>
      </c>
      <c r="Q26" s="51">
        <v>3</v>
      </c>
      <c r="R26" s="85">
        <f t="shared" si="6"/>
        <v>15</v>
      </c>
      <c r="S26" s="86">
        <f t="shared" si="7"/>
        <v>3</v>
      </c>
      <c r="T26" s="55" t="str">
        <f t="shared" si="1"/>
        <v>ІІІ ур</v>
      </c>
      <c r="U26" s="51">
        <v>3</v>
      </c>
      <c r="V26" s="51">
        <v>3</v>
      </c>
      <c r="W26" s="51">
        <v>3</v>
      </c>
      <c r="X26" s="51">
        <v>3</v>
      </c>
      <c r="Y26" s="51">
        <v>3</v>
      </c>
      <c r="Z26" s="51">
        <v>3</v>
      </c>
      <c r="AA26" s="51">
        <v>3</v>
      </c>
      <c r="AB26" s="85">
        <f t="shared" si="8"/>
        <v>21</v>
      </c>
      <c r="AC26" s="86">
        <f t="shared" si="9"/>
        <v>3</v>
      </c>
      <c r="AD26" s="55" t="str">
        <f t="shared" si="2"/>
        <v>ІІІ ур</v>
      </c>
      <c r="AE26" s="87">
        <f t="shared" si="10"/>
        <v>54</v>
      </c>
      <c r="AF26" s="88">
        <f t="shared" si="11"/>
        <v>3</v>
      </c>
      <c r="AG26" s="55" t="str">
        <f t="shared" si="3"/>
        <v>ІІІ ур</v>
      </c>
      <c r="AH26" s="48"/>
    </row>
    <row r="27" spans="1:34" ht="36.6" customHeight="1" thickBot="1" x14ac:dyDescent="0.3">
      <c r="A27" s="48"/>
      <c r="B27" s="51">
        <v>20</v>
      </c>
      <c r="C27" s="45" t="s">
        <v>73</v>
      </c>
      <c r="D27" s="51">
        <v>3</v>
      </c>
      <c r="E27" s="51">
        <v>3</v>
      </c>
      <c r="F27" s="51">
        <v>3</v>
      </c>
      <c r="G27" s="51">
        <v>3</v>
      </c>
      <c r="H27" s="51">
        <v>3</v>
      </c>
      <c r="I27" s="51">
        <v>3</v>
      </c>
      <c r="J27" s="85">
        <f>W27</f>
        <v>3</v>
      </c>
      <c r="K27" s="86">
        <f t="shared" si="5"/>
        <v>3</v>
      </c>
      <c r="L27" s="55" t="str">
        <f t="shared" si="0"/>
        <v>ІІІ ур</v>
      </c>
      <c r="M27" s="51">
        <v>3</v>
      </c>
      <c r="N27" s="51">
        <v>3</v>
      </c>
      <c r="O27" s="51">
        <v>3</v>
      </c>
      <c r="P27" s="51">
        <v>3</v>
      </c>
      <c r="Q27" s="51">
        <v>3</v>
      </c>
      <c r="R27" s="85">
        <f t="shared" si="6"/>
        <v>15</v>
      </c>
      <c r="S27" s="86">
        <f t="shared" si="7"/>
        <v>3</v>
      </c>
      <c r="T27" s="55" t="str">
        <f t="shared" si="1"/>
        <v>ІІІ ур</v>
      </c>
      <c r="U27" s="51">
        <v>3</v>
      </c>
      <c r="V27" s="51">
        <v>3</v>
      </c>
      <c r="W27" s="51">
        <v>3</v>
      </c>
      <c r="X27" s="51">
        <v>3</v>
      </c>
      <c r="Y27" s="51">
        <v>3</v>
      </c>
      <c r="Z27" s="51">
        <v>3</v>
      </c>
      <c r="AA27" s="51">
        <v>3</v>
      </c>
      <c r="AB27" s="85">
        <f t="shared" si="8"/>
        <v>21</v>
      </c>
      <c r="AC27" s="86">
        <f t="shared" si="9"/>
        <v>3</v>
      </c>
      <c r="AD27" s="55" t="str">
        <f t="shared" si="2"/>
        <v>ІІІ ур</v>
      </c>
      <c r="AE27" s="87">
        <f t="shared" si="10"/>
        <v>39</v>
      </c>
      <c r="AF27" s="88">
        <f t="shared" si="11"/>
        <v>2.1666666666666665</v>
      </c>
      <c r="AG27" s="55" t="str">
        <f t="shared" si="3"/>
        <v>ІІ ур</v>
      </c>
      <c r="AH27" s="48"/>
    </row>
    <row r="28" spans="1:34" ht="36.6" customHeight="1" thickBot="1" x14ac:dyDescent="0.3">
      <c r="A28" s="48"/>
      <c r="B28" s="51">
        <v>21</v>
      </c>
      <c r="C28" s="45" t="s">
        <v>74</v>
      </c>
      <c r="D28" s="51">
        <v>3</v>
      </c>
      <c r="E28" s="51">
        <v>3</v>
      </c>
      <c r="F28" s="51">
        <v>3</v>
      </c>
      <c r="G28" s="51">
        <v>3</v>
      </c>
      <c r="H28" s="51">
        <v>3</v>
      </c>
      <c r="I28" s="51">
        <v>3</v>
      </c>
      <c r="J28" s="85">
        <f t="shared" si="4"/>
        <v>18</v>
      </c>
      <c r="K28" s="86">
        <f t="shared" si="5"/>
        <v>3</v>
      </c>
      <c r="L28" s="55" t="str">
        <f t="shared" si="0"/>
        <v>ІІІ ур</v>
      </c>
      <c r="M28" s="51">
        <v>3</v>
      </c>
      <c r="N28" s="51">
        <v>3</v>
      </c>
      <c r="O28" s="51">
        <v>3</v>
      </c>
      <c r="P28" s="51">
        <v>3</v>
      </c>
      <c r="Q28" s="51">
        <v>3</v>
      </c>
      <c r="R28" s="85">
        <f t="shared" si="6"/>
        <v>15</v>
      </c>
      <c r="S28" s="86">
        <f t="shared" si="7"/>
        <v>3</v>
      </c>
      <c r="T28" s="55" t="str">
        <f t="shared" si="1"/>
        <v>ІІІ ур</v>
      </c>
      <c r="U28" s="51">
        <v>3</v>
      </c>
      <c r="V28" s="51">
        <v>3</v>
      </c>
      <c r="W28" s="51">
        <v>3</v>
      </c>
      <c r="X28" s="51">
        <v>3</v>
      </c>
      <c r="Y28" s="51">
        <v>3</v>
      </c>
      <c r="Z28" s="51">
        <v>3</v>
      </c>
      <c r="AA28" s="51">
        <v>3</v>
      </c>
      <c r="AB28" s="85">
        <f t="shared" si="8"/>
        <v>21</v>
      </c>
      <c r="AC28" s="86">
        <f t="shared" si="9"/>
        <v>3</v>
      </c>
      <c r="AD28" s="55" t="str">
        <f t="shared" si="2"/>
        <v>ІІІ ур</v>
      </c>
      <c r="AE28" s="87">
        <f t="shared" si="10"/>
        <v>54</v>
      </c>
      <c r="AF28" s="88">
        <f t="shared" si="11"/>
        <v>3</v>
      </c>
      <c r="AG28" s="55" t="str">
        <f t="shared" si="3"/>
        <v>ІІІ ур</v>
      </c>
      <c r="AH28" s="48"/>
    </row>
    <row r="29" spans="1:34" ht="36.6" customHeight="1" thickBot="1" x14ac:dyDescent="0.3">
      <c r="A29" s="48"/>
      <c r="B29" s="51">
        <v>22</v>
      </c>
      <c r="C29" s="45" t="s">
        <v>75</v>
      </c>
      <c r="D29" s="51">
        <v>3</v>
      </c>
      <c r="E29" s="51">
        <v>3</v>
      </c>
      <c r="F29" s="51">
        <v>3</v>
      </c>
      <c r="G29" s="51">
        <v>3</v>
      </c>
      <c r="H29" s="51">
        <v>3</v>
      </c>
      <c r="I29" s="51">
        <v>3</v>
      </c>
      <c r="J29" s="85">
        <f t="shared" si="4"/>
        <v>18</v>
      </c>
      <c r="K29" s="86">
        <f t="shared" si="5"/>
        <v>3</v>
      </c>
      <c r="L29" s="55" t="str">
        <f t="shared" si="0"/>
        <v>ІІІ ур</v>
      </c>
      <c r="M29" s="51">
        <v>3</v>
      </c>
      <c r="N29" s="51">
        <v>3</v>
      </c>
      <c r="O29" s="51">
        <v>3</v>
      </c>
      <c r="P29" s="51">
        <v>3</v>
      </c>
      <c r="Q29" s="51">
        <v>3</v>
      </c>
      <c r="R29" s="85">
        <f t="shared" si="6"/>
        <v>15</v>
      </c>
      <c r="S29" s="86">
        <f t="shared" si="7"/>
        <v>3</v>
      </c>
      <c r="T29" s="55" t="str">
        <f t="shared" si="1"/>
        <v>ІІІ ур</v>
      </c>
      <c r="U29" s="51">
        <v>3</v>
      </c>
      <c r="V29" s="51">
        <v>3</v>
      </c>
      <c r="W29" s="51">
        <v>3</v>
      </c>
      <c r="X29" s="51">
        <v>3</v>
      </c>
      <c r="Y29" s="51">
        <v>3</v>
      </c>
      <c r="Z29" s="51">
        <v>3</v>
      </c>
      <c r="AA29" s="51">
        <v>3</v>
      </c>
      <c r="AB29" s="85">
        <f t="shared" si="8"/>
        <v>21</v>
      </c>
      <c r="AC29" s="86">
        <f t="shared" si="9"/>
        <v>3</v>
      </c>
      <c r="AD29" s="55" t="str">
        <f t="shared" si="2"/>
        <v>ІІІ ур</v>
      </c>
      <c r="AE29" s="87">
        <f t="shared" si="10"/>
        <v>54</v>
      </c>
      <c r="AF29" s="88">
        <f t="shared" si="11"/>
        <v>3</v>
      </c>
      <c r="AG29" s="55" t="str">
        <f t="shared" si="3"/>
        <v>ІІІ ур</v>
      </c>
      <c r="AH29" s="48"/>
    </row>
    <row r="30" spans="1:34" ht="36.6" customHeight="1" thickBot="1" x14ac:dyDescent="0.3">
      <c r="A30" s="48"/>
      <c r="B30" s="51">
        <v>23</v>
      </c>
      <c r="C30" s="45" t="s">
        <v>76</v>
      </c>
      <c r="D30" s="51">
        <v>2</v>
      </c>
      <c r="E30" s="51">
        <v>2</v>
      </c>
      <c r="F30" s="51">
        <v>3</v>
      </c>
      <c r="G30" s="51">
        <v>2</v>
      </c>
      <c r="H30" s="51">
        <v>3</v>
      </c>
      <c r="I30" s="51">
        <v>2</v>
      </c>
      <c r="J30" s="85">
        <f t="shared" si="4"/>
        <v>14</v>
      </c>
      <c r="K30" s="86">
        <f t="shared" si="5"/>
        <v>2.3333333333333335</v>
      </c>
      <c r="L30" s="55" t="str">
        <f t="shared" si="0"/>
        <v>ІІ ур</v>
      </c>
      <c r="M30" s="51">
        <v>2</v>
      </c>
      <c r="N30" s="51">
        <v>2</v>
      </c>
      <c r="O30" s="51">
        <v>3</v>
      </c>
      <c r="P30" s="51">
        <v>2</v>
      </c>
      <c r="Q30" s="51">
        <v>3</v>
      </c>
      <c r="R30" s="85">
        <f t="shared" si="6"/>
        <v>12</v>
      </c>
      <c r="S30" s="86">
        <f t="shared" si="7"/>
        <v>2.4</v>
      </c>
      <c r="T30" s="55" t="str">
        <f t="shared" si="1"/>
        <v>ІІ ур</v>
      </c>
      <c r="U30" s="51">
        <v>2</v>
      </c>
      <c r="V30" s="51">
        <v>2</v>
      </c>
      <c r="W30" s="51">
        <v>3</v>
      </c>
      <c r="X30" s="51">
        <v>2</v>
      </c>
      <c r="Y30" s="51">
        <v>3</v>
      </c>
      <c r="Z30" s="51">
        <v>2</v>
      </c>
      <c r="AA30" s="51">
        <v>2</v>
      </c>
      <c r="AB30" s="85">
        <f t="shared" si="8"/>
        <v>16</v>
      </c>
      <c r="AC30" s="86">
        <f t="shared" si="9"/>
        <v>2.2857142857142856</v>
      </c>
      <c r="AD30" s="55" t="str">
        <f t="shared" si="2"/>
        <v>ІІ ур</v>
      </c>
      <c r="AE30" s="87">
        <f t="shared" si="10"/>
        <v>42</v>
      </c>
      <c r="AF30" s="88">
        <f t="shared" si="11"/>
        <v>2.3333333333333335</v>
      </c>
      <c r="AG30" s="55" t="str">
        <f t="shared" si="3"/>
        <v>ІІ ур</v>
      </c>
      <c r="AH30" s="48"/>
    </row>
    <row r="31" spans="1:34" ht="54.6" customHeight="1" thickBot="1" x14ac:dyDescent="0.3">
      <c r="A31" s="48"/>
      <c r="B31" s="51">
        <v>24</v>
      </c>
      <c r="C31" s="45" t="s">
        <v>77</v>
      </c>
      <c r="D31" s="51">
        <v>2</v>
      </c>
      <c r="E31" s="51">
        <v>2</v>
      </c>
      <c r="F31" s="51">
        <v>2</v>
      </c>
      <c r="G31" s="51">
        <v>2</v>
      </c>
      <c r="H31" s="51">
        <v>2</v>
      </c>
      <c r="I31" s="51">
        <v>2</v>
      </c>
      <c r="J31" s="85">
        <f t="shared" si="4"/>
        <v>12</v>
      </c>
      <c r="K31" s="86">
        <f t="shared" si="5"/>
        <v>2</v>
      </c>
      <c r="L31" s="55" t="str">
        <f t="shared" si="0"/>
        <v>ІІ ур</v>
      </c>
      <c r="M31" s="51">
        <v>2</v>
      </c>
      <c r="N31" s="51">
        <v>2</v>
      </c>
      <c r="O31" s="51">
        <v>2</v>
      </c>
      <c r="P31" s="51">
        <v>2</v>
      </c>
      <c r="Q31" s="51">
        <v>2</v>
      </c>
      <c r="R31" s="85">
        <f t="shared" si="6"/>
        <v>10</v>
      </c>
      <c r="S31" s="86">
        <f t="shared" si="7"/>
        <v>2</v>
      </c>
      <c r="T31" s="55" t="str">
        <f t="shared" si="1"/>
        <v>ІІ ур</v>
      </c>
      <c r="U31" s="51">
        <v>2</v>
      </c>
      <c r="V31" s="51">
        <v>2</v>
      </c>
      <c r="W31" s="51">
        <v>2</v>
      </c>
      <c r="X31" s="51">
        <v>2</v>
      </c>
      <c r="Y31" s="51">
        <v>2</v>
      </c>
      <c r="Z31" s="51">
        <v>2</v>
      </c>
      <c r="AA31" s="51">
        <v>2</v>
      </c>
      <c r="AB31" s="85">
        <f t="shared" si="8"/>
        <v>14</v>
      </c>
      <c r="AC31" s="86">
        <f t="shared" si="9"/>
        <v>2</v>
      </c>
      <c r="AD31" s="55" t="str">
        <f t="shared" si="2"/>
        <v>ІІ ур</v>
      </c>
      <c r="AE31" s="87">
        <f t="shared" si="10"/>
        <v>36</v>
      </c>
      <c r="AF31" s="88">
        <f t="shared" si="11"/>
        <v>2</v>
      </c>
      <c r="AG31" s="55" t="str">
        <f t="shared" si="3"/>
        <v>ІІ ур</v>
      </c>
      <c r="AH31" s="48"/>
    </row>
    <row r="32" spans="1:34" ht="36.6" customHeight="1" thickBot="1" x14ac:dyDescent="0.3">
      <c r="A32" s="48"/>
      <c r="B32" s="51">
        <v>25</v>
      </c>
      <c r="C32" s="45" t="s">
        <v>78</v>
      </c>
      <c r="D32" s="51">
        <v>3</v>
      </c>
      <c r="E32" s="51">
        <v>3</v>
      </c>
      <c r="F32" s="51">
        <v>3</v>
      </c>
      <c r="G32" s="51">
        <v>3</v>
      </c>
      <c r="H32" s="51">
        <v>3</v>
      </c>
      <c r="I32" s="51">
        <v>3</v>
      </c>
      <c r="J32" s="85">
        <f t="shared" si="4"/>
        <v>18</v>
      </c>
      <c r="K32" s="86">
        <f t="shared" si="5"/>
        <v>3</v>
      </c>
      <c r="L32" s="55" t="str">
        <f t="shared" si="0"/>
        <v>ІІІ ур</v>
      </c>
      <c r="M32" s="51">
        <v>3</v>
      </c>
      <c r="N32" s="51">
        <v>3</v>
      </c>
      <c r="O32" s="51">
        <v>3</v>
      </c>
      <c r="P32" s="51">
        <v>3</v>
      </c>
      <c r="Q32" s="51">
        <v>3</v>
      </c>
      <c r="R32" s="85">
        <f t="shared" si="6"/>
        <v>15</v>
      </c>
      <c r="S32" s="86">
        <f t="shared" si="7"/>
        <v>3</v>
      </c>
      <c r="T32" s="55" t="str">
        <f t="shared" si="1"/>
        <v>ІІІ ур</v>
      </c>
      <c r="U32" s="51">
        <v>3</v>
      </c>
      <c r="V32" s="51">
        <v>3</v>
      </c>
      <c r="W32" s="51">
        <v>3</v>
      </c>
      <c r="X32" s="51">
        <v>3</v>
      </c>
      <c r="Y32" s="51">
        <v>3</v>
      </c>
      <c r="Z32" s="51">
        <v>3</v>
      </c>
      <c r="AA32" s="51">
        <v>3</v>
      </c>
      <c r="AB32" s="85">
        <f t="shared" si="8"/>
        <v>21</v>
      </c>
      <c r="AC32" s="86">
        <f t="shared" si="9"/>
        <v>3</v>
      </c>
      <c r="AD32" s="55" t="str">
        <f t="shared" si="2"/>
        <v>ІІІ ур</v>
      </c>
      <c r="AE32" s="87">
        <f t="shared" si="10"/>
        <v>54</v>
      </c>
      <c r="AF32" s="88">
        <f t="shared" si="11"/>
        <v>3</v>
      </c>
      <c r="AG32" s="55" t="str">
        <f t="shared" si="3"/>
        <v>ІІІ ур</v>
      </c>
      <c r="AH32" s="48"/>
    </row>
    <row r="33" spans="1:34" x14ac:dyDescent="0.25">
      <c r="A33" s="48"/>
      <c r="B33" s="51">
        <v>26</v>
      </c>
      <c r="C33" s="172"/>
      <c r="D33" s="168"/>
      <c r="E33" s="169"/>
      <c r="F33" s="169"/>
      <c r="G33" s="169"/>
      <c r="H33" s="169"/>
      <c r="I33" s="169"/>
      <c r="J33" s="170"/>
      <c r="K33" s="51" t="s">
        <v>14</v>
      </c>
      <c r="L33" s="52" t="s">
        <v>9</v>
      </c>
      <c r="M33" s="168"/>
      <c r="N33" s="169"/>
      <c r="O33" s="169"/>
      <c r="P33" s="169"/>
      <c r="Q33" s="169"/>
      <c r="R33" s="170"/>
      <c r="S33" s="51" t="s">
        <v>14</v>
      </c>
      <c r="T33" s="52" t="s">
        <v>9</v>
      </c>
      <c r="U33" s="168"/>
      <c r="V33" s="169"/>
      <c r="W33" s="169"/>
      <c r="X33" s="169"/>
      <c r="Y33" s="169"/>
      <c r="Z33" s="169"/>
      <c r="AA33" s="169"/>
      <c r="AB33" s="170"/>
      <c r="AC33" s="51" t="s">
        <v>14</v>
      </c>
      <c r="AD33" s="52" t="s">
        <v>9</v>
      </c>
      <c r="AE33" s="58"/>
      <c r="AF33" s="58"/>
      <c r="AG33" s="58"/>
      <c r="AH33" s="48"/>
    </row>
    <row r="34" spans="1:34" x14ac:dyDescent="0.25">
      <c r="A34" s="48"/>
      <c r="B34" s="51">
        <v>27</v>
      </c>
      <c r="C34" s="173"/>
      <c r="D34" s="168" t="s">
        <v>208</v>
      </c>
      <c r="E34" s="169"/>
      <c r="F34" s="169"/>
      <c r="G34" s="169"/>
      <c r="H34" s="169"/>
      <c r="I34" s="169"/>
      <c r="J34" s="170"/>
      <c r="K34" s="49">
        <f>COUNTA(C8:C32)</f>
        <v>25</v>
      </c>
      <c r="L34" s="49">
        <v>100</v>
      </c>
      <c r="M34" s="168" t="s">
        <v>208</v>
      </c>
      <c r="N34" s="169"/>
      <c r="O34" s="169"/>
      <c r="P34" s="169"/>
      <c r="Q34" s="169"/>
      <c r="R34" s="170"/>
      <c r="S34" s="49">
        <f>COUNTA(C8:C32)</f>
        <v>25</v>
      </c>
      <c r="T34" s="49">
        <v>100</v>
      </c>
      <c r="U34" s="168" t="s">
        <v>208</v>
      </c>
      <c r="V34" s="169"/>
      <c r="W34" s="169"/>
      <c r="X34" s="169"/>
      <c r="Y34" s="169"/>
      <c r="Z34" s="169"/>
      <c r="AA34" s="169"/>
      <c r="AB34" s="170"/>
      <c r="AC34" s="49">
        <f>COUNTA(C8:C32)</f>
        <v>25</v>
      </c>
      <c r="AD34" s="49">
        <v>100</v>
      </c>
      <c r="AE34" s="58"/>
      <c r="AF34" s="58"/>
      <c r="AG34" s="58"/>
      <c r="AH34" s="48"/>
    </row>
    <row r="35" spans="1:34" x14ac:dyDescent="0.25">
      <c r="A35" s="48"/>
      <c r="B35" s="51">
        <v>28</v>
      </c>
      <c r="C35" s="173"/>
      <c r="D35" s="168" t="s">
        <v>22</v>
      </c>
      <c r="E35" s="169"/>
      <c r="F35" s="169"/>
      <c r="G35" s="169"/>
      <c r="H35" s="169"/>
      <c r="I35" s="169"/>
      <c r="J35" s="170"/>
      <c r="K35" s="59">
        <f>COUNTIF(L8:L32,"І ур")</f>
        <v>0</v>
      </c>
      <c r="L35" s="60">
        <f>(K35/K34)*100</f>
        <v>0</v>
      </c>
      <c r="M35" s="168" t="s">
        <v>22</v>
      </c>
      <c r="N35" s="169"/>
      <c r="O35" s="169"/>
      <c r="P35" s="169"/>
      <c r="Q35" s="169"/>
      <c r="R35" s="170"/>
      <c r="S35" s="59">
        <f>COUNTIF(T8:T32,"І ур")</f>
        <v>0</v>
      </c>
      <c r="T35" s="60">
        <f>(S35/S34)*100</f>
        <v>0</v>
      </c>
      <c r="U35" s="168" t="s">
        <v>22</v>
      </c>
      <c r="V35" s="169"/>
      <c r="W35" s="169"/>
      <c r="X35" s="169"/>
      <c r="Y35" s="169"/>
      <c r="Z35" s="169"/>
      <c r="AA35" s="169"/>
      <c r="AB35" s="170"/>
      <c r="AC35" s="59">
        <f>COUNTIF(AD8:AD32,"І ур")</f>
        <v>0</v>
      </c>
      <c r="AD35" s="60">
        <f>(AC35/AC34)*100</f>
        <v>0</v>
      </c>
      <c r="AE35" s="58"/>
      <c r="AF35" s="58"/>
      <c r="AG35" s="58"/>
      <c r="AH35" s="48"/>
    </row>
    <row r="36" spans="1:34" x14ac:dyDescent="0.25">
      <c r="A36" s="48"/>
      <c r="B36" s="51">
        <v>29</v>
      </c>
      <c r="C36" s="173"/>
      <c r="D36" s="168" t="s">
        <v>23</v>
      </c>
      <c r="E36" s="169"/>
      <c r="F36" s="169"/>
      <c r="G36" s="169"/>
      <c r="H36" s="169"/>
      <c r="I36" s="169"/>
      <c r="J36" s="170"/>
      <c r="K36" s="59">
        <f>COUNTIF(L8:L32,"ІІ ур")</f>
        <v>5</v>
      </c>
      <c r="L36" s="60">
        <f>(K36/K34)*100</f>
        <v>20</v>
      </c>
      <c r="M36" s="168" t="s">
        <v>23</v>
      </c>
      <c r="N36" s="169"/>
      <c r="O36" s="169"/>
      <c r="P36" s="169"/>
      <c r="Q36" s="169"/>
      <c r="R36" s="170"/>
      <c r="S36" s="59">
        <f>COUNTIF(T8:T32,"ІІ ур")</f>
        <v>4</v>
      </c>
      <c r="T36" s="60">
        <f>(S36/S34)*100</f>
        <v>16</v>
      </c>
      <c r="U36" s="168" t="s">
        <v>23</v>
      </c>
      <c r="V36" s="169"/>
      <c r="W36" s="169"/>
      <c r="X36" s="169"/>
      <c r="Y36" s="169"/>
      <c r="Z36" s="169"/>
      <c r="AA36" s="169"/>
      <c r="AB36" s="170"/>
      <c r="AC36" s="59">
        <f>COUNTIF(AD8:AD32,"ІІ ур")</f>
        <v>8</v>
      </c>
      <c r="AD36" s="60">
        <f>(AC36/AC34)*100</f>
        <v>32</v>
      </c>
      <c r="AE36" s="58"/>
      <c r="AF36" s="58"/>
      <c r="AG36" s="58"/>
      <c r="AH36" s="48"/>
    </row>
    <row r="37" spans="1:34" x14ac:dyDescent="0.25">
      <c r="A37" s="48"/>
      <c r="B37" s="51">
        <v>30</v>
      </c>
      <c r="C37" s="173"/>
      <c r="D37" s="168" t="s">
        <v>229</v>
      </c>
      <c r="E37" s="169"/>
      <c r="F37" s="169"/>
      <c r="G37" s="169"/>
      <c r="H37" s="169"/>
      <c r="I37" s="169"/>
      <c r="J37" s="170"/>
      <c r="K37" s="59">
        <f>COUNTIF(L8:L32,"ІІІ ур")</f>
        <v>20</v>
      </c>
      <c r="L37" s="60">
        <f>(K37/K34)*100</f>
        <v>80</v>
      </c>
      <c r="M37" s="168" t="s">
        <v>229</v>
      </c>
      <c r="N37" s="169"/>
      <c r="O37" s="169"/>
      <c r="P37" s="169"/>
      <c r="Q37" s="169"/>
      <c r="R37" s="170"/>
      <c r="S37" s="59">
        <f>COUNTIF(T8:T32,"ІІІ ур")</f>
        <v>21</v>
      </c>
      <c r="T37" s="60">
        <f>(S37/S34)*100</f>
        <v>84</v>
      </c>
      <c r="U37" s="168" t="s">
        <v>229</v>
      </c>
      <c r="V37" s="169"/>
      <c r="W37" s="169"/>
      <c r="X37" s="169"/>
      <c r="Y37" s="169"/>
      <c r="Z37" s="169"/>
      <c r="AA37" s="169"/>
      <c r="AB37" s="170"/>
      <c r="AC37" s="59">
        <f>COUNTIF(AD8:AD32,"ІІІ ур")</f>
        <v>17</v>
      </c>
      <c r="AD37" s="60">
        <f>(AC37/AC34)*100</f>
        <v>68</v>
      </c>
      <c r="AE37" s="58"/>
      <c r="AF37" s="58"/>
      <c r="AG37" s="58"/>
      <c r="AH37" s="48"/>
    </row>
    <row r="38" spans="1:34" x14ac:dyDescent="0.25">
      <c r="A38" s="48"/>
      <c r="B38" s="172"/>
      <c r="C38" s="173"/>
      <c r="D38" s="168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70"/>
      <c r="AF38" s="51" t="s">
        <v>14</v>
      </c>
      <c r="AG38" s="52" t="s">
        <v>9</v>
      </c>
      <c r="AH38" s="48"/>
    </row>
    <row r="39" spans="1:34" x14ac:dyDescent="0.25">
      <c r="A39" s="48"/>
      <c r="B39" s="173"/>
      <c r="C39" s="173"/>
      <c r="D39" s="175" t="s">
        <v>15</v>
      </c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7"/>
      <c r="AF39" s="49">
        <f>COUNTA(C8:C32)</f>
        <v>25</v>
      </c>
      <c r="AG39" s="49">
        <v>100</v>
      </c>
      <c r="AH39" s="48"/>
    </row>
    <row r="40" spans="1:34" x14ac:dyDescent="0.25">
      <c r="A40" s="48"/>
      <c r="B40" s="173"/>
      <c r="C40" s="173"/>
      <c r="D40" s="171" t="s">
        <v>19</v>
      </c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59">
        <f>COUNTIF(AG8:AG32,"І ур")</f>
        <v>0</v>
      </c>
      <c r="AG40" s="60">
        <f>(AF40/AF39)*100</f>
        <v>0</v>
      </c>
      <c r="AH40" s="48"/>
    </row>
    <row r="41" spans="1:34" x14ac:dyDescent="0.25">
      <c r="A41" s="48"/>
      <c r="B41" s="173"/>
      <c r="C41" s="173"/>
      <c r="D41" s="171" t="s">
        <v>20</v>
      </c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59">
        <f>COUNTIF(AG8:AG32,"ІІ ур")</f>
        <v>7</v>
      </c>
      <c r="AG41" s="60">
        <f>(AF41/AF39)*100</f>
        <v>28.000000000000004</v>
      </c>
      <c r="AH41" s="48"/>
    </row>
    <row r="42" spans="1:34" x14ac:dyDescent="0.25">
      <c r="A42" s="48"/>
      <c r="B42" s="173"/>
      <c r="C42" s="174"/>
      <c r="D42" s="240" t="s">
        <v>21</v>
      </c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2"/>
      <c r="AF42" s="59">
        <f>COUNTIF(AG8:AG32,"ІІІ ур")</f>
        <v>18</v>
      </c>
      <c r="AG42" s="60">
        <f>(AF42/AF39)*100</f>
        <v>72</v>
      </c>
      <c r="AH42" s="48"/>
    </row>
    <row r="43" spans="1:34" x14ac:dyDescent="0.25">
      <c r="A43" s="48"/>
      <c r="B43" s="173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</row>
    <row r="44" spans="1:34" x14ac:dyDescent="0.25">
      <c r="A44" s="48"/>
      <c r="B44" s="173"/>
      <c r="AH44" s="48"/>
    </row>
    <row r="45" spans="1:34" x14ac:dyDescent="0.25">
      <c r="A45" s="48"/>
      <c r="B45" s="173"/>
      <c r="AH45" s="48"/>
    </row>
    <row r="46" spans="1:34" x14ac:dyDescent="0.25">
      <c r="A46" s="48"/>
      <c r="B46" s="173"/>
      <c r="AH46" s="48"/>
    </row>
    <row r="47" spans="1:34" x14ac:dyDescent="0.25">
      <c r="A47" s="48"/>
      <c r="B47" s="174"/>
      <c r="AH47" s="48"/>
    </row>
    <row r="48" spans="1:34" x14ac:dyDescent="0.25">
      <c r="A48" s="48"/>
      <c r="B48" s="48"/>
      <c r="AH48" s="48"/>
    </row>
    <row r="100" spans="11:12" x14ac:dyDescent="0.25">
      <c r="K100" s="21">
        <v>1</v>
      </c>
      <c r="L100" s="21" t="s">
        <v>16</v>
      </c>
    </row>
    <row r="101" spans="11:12" x14ac:dyDescent="0.25">
      <c r="K101" s="21">
        <v>1.6</v>
      </c>
      <c r="L101" s="21" t="s">
        <v>17</v>
      </c>
    </row>
    <row r="102" spans="11:12" x14ac:dyDescent="0.25">
      <c r="K102" s="21">
        <v>2.6</v>
      </c>
      <c r="L102" s="21" t="s">
        <v>18</v>
      </c>
    </row>
  </sheetData>
  <mergeCells count="43">
    <mergeCell ref="M37:R37"/>
    <mergeCell ref="AC6:AC7"/>
    <mergeCell ref="L6:L7"/>
    <mergeCell ref="R6:R7"/>
    <mergeCell ref="S6:S7"/>
    <mergeCell ref="T6:T7"/>
    <mergeCell ref="D36:J36"/>
    <mergeCell ref="M33:R33"/>
    <mergeCell ref="M34:R34"/>
    <mergeCell ref="M35:R35"/>
    <mergeCell ref="M36:R36"/>
    <mergeCell ref="B38:B47"/>
    <mergeCell ref="C33:C42"/>
    <mergeCell ref="D33:J33"/>
    <mergeCell ref="D34:J34"/>
    <mergeCell ref="U36:AB36"/>
    <mergeCell ref="U37:AB37"/>
    <mergeCell ref="D39:AE39"/>
    <mergeCell ref="D37:J37"/>
    <mergeCell ref="D38:AE38"/>
    <mergeCell ref="D40:AE40"/>
    <mergeCell ref="D41:AE41"/>
    <mergeCell ref="D42:AE42"/>
    <mergeCell ref="U33:AB33"/>
    <mergeCell ref="U34:AB34"/>
    <mergeCell ref="U35:AB35"/>
    <mergeCell ref="D35:J35"/>
    <mergeCell ref="A1:AH1"/>
    <mergeCell ref="A2:AH2"/>
    <mergeCell ref="A3:AH3"/>
    <mergeCell ref="B5:AG5"/>
    <mergeCell ref="B6:B7"/>
    <mergeCell ref="C6:C7"/>
    <mergeCell ref="D6:I6"/>
    <mergeCell ref="M6:Q6"/>
    <mergeCell ref="U6:AA6"/>
    <mergeCell ref="AE6:AE7"/>
    <mergeCell ref="AF6:AF7"/>
    <mergeCell ref="AG6:AG7"/>
    <mergeCell ref="J6:J7"/>
    <mergeCell ref="K6:K7"/>
    <mergeCell ref="AD6:AD7"/>
    <mergeCell ref="AB6:AB7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от 5-ти старт</vt:lpstr>
      <vt:lpstr>от 5-ти итоговый</vt:lpstr>
      <vt:lpstr>от 5-ти промеж</vt:lpstr>
      <vt:lpstr>от 5-ти старт (2)</vt:lpstr>
      <vt:lpstr>итоговый</vt:lpstr>
      <vt:lpstr>от 5-ти промеж (2)</vt:lpstr>
      <vt:lpstr>Лист1</vt:lpstr>
      <vt:lpstr>от 5-ти старт (3)</vt:lpstr>
      <vt:lpstr>от 5-ти промеж.</vt:lpstr>
      <vt:lpstr>от 5-ти итог</vt:lpstr>
      <vt:lpstr>от 5-ти старт (4)</vt:lpstr>
      <vt:lpstr>от 5-ти итог (2)</vt:lpstr>
      <vt:lpstr>от 5-ти промеж (3)</vt:lpstr>
      <vt:lpstr>от 5-ти старт (5)</vt:lpstr>
      <vt:lpstr>от 5-ти промежуток</vt:lpstr>
      <vt:lpstr>от 5-ти итог (3)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2024-04-06T06:15:28Z</dcterms:modified>
  <cp:category/>
</cp:coreProperties>
</file>